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-forma3\AFFAIRES\CH-DOLE\24.31 - MAM LGT 6\6 DCE\2 ECONOMISTE\PDF\"/>
    </mc:Choice>
  </mc:AlternateContent>
  <xr:revisionPtr revIDLastSave="0" documentId="8_{CC20105C-B681-4AE2-843A-3B1DDB17C3AF}" xr6:coauthVersionLast="47" xr6:coauthVersionMax="47" xr10:uidLastSave="{00000000-0000-0000-0000-000000000000}"/>
  <workbookProtection workbookAlgorithmName="SHA-512" workbookHashValue="ODuFkx3E/+pFDNQRRjBeWCmtYiIZlmQraHmgCG8DVrzOHRZ4wK9Kmr8HsEtIyoAFpXooAQM3yKT+WkVPH6wUHA==" workbookSaltValue="wu5nDrsQdq677V3zMJ9UXQ==" workbookSpinCount="100000" lockStructure="1"/>
  <bookViews>
    <workbookView xWindow="31920" yWindow="3120" windowWidth="21600" windowHeight="11295" xr2:uid="{482F6B48-86E3-48E5-BFCD-A0A9ED36C7E2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1" l="1"/>
  <c r="I75" i="1"/>
  <c r="H75" i="1"/>
  <c r="L73" i="1"/>
  <c r="K73" i="1"/>
  <c r="M73" i="1" s="1"/>
  <c r="H73" i="1"/>
  <c r="L70" i="1"/>
  <c r="K70" i="1"/>
  <c r="M70" i="1" s="1"/>
  <c r="H70" i="1"/>
  <c r="L67" i="1"/>
  <c r="K67" i="1"/>
  <c r="M67" i="1" s="1"/>
  <c r="H67" i="1"/>
  <c r="L63" i="1"/>
  <c r="K63" i="1"/>
  <c r="M63" i="1" s="1"/>
  <c r="H63" i="1"/>
  <c r="L60" i="1"/>
  <c r="K60" i="1"/>
  <c r="M60" i="1" s="1"/>
  <c r="H60" i="1"/>
  <c r="L58" i="1"/>
  <c r="K58" i="1"/>
  <c r="M58" i="1" s="1"/>
  <c r="H58" i="1"/>
  <c r="L55" i="1"/>
  <c r="K55" i="1"/>
  <c r="M55" i="1" s="1"/>
  <c r="H55" i="1"/>
  <c r="L52" i="1"/>
  <c r="K52" i="1"/>
  <c r="M52" i="1" s="1"/>
  <c r="H52" i="1"/>
  <c r="L48" i="1"/>
  <c r="K48" i="1"/>
  <c r="M48" i="1" s="1"/>
  <c r="H48" i="1"/>
  <c r="L45" i="1"/>
  <c r="K45" i="1"/>
  <c r="M45" i="1" s="1"/>
  <c r="H45" i="1"/>
  <c r="L42" i="1"/>
  <c r="K42" i="1"/>
  <c r="M42" i="1" s="1"/>
  <c r="H42" i="1"/>
  <c r="L40" i="1"/>
  <c r="K40" i="1"/>
  <c r="M40" i="1" s="1"/>
  <c r="H40" i="1"/>
  <c r="L37" i="1"/>
  <c r="K37" i="1"/>
  <c r="M37" i="1" s="1"/>
  <c r="H37" i="1"/>
  <c r="L34" i="1"/>
  <c r="K34" i="1"/>
  <c r="M34" i="1" s="1"/>
  <c r="H34" i="1"/>
  <c r="L31" i="1"/>
  <c r="K31" i="1"/>
  <c r="M31" i="1" s="1"/>
  <c r="H31" i="1"/>
  <c r="L27" i="1"/>
  <c r="K27" i="1"/>
  <c r="M27" i="1" s="1"/>
  <c r="H27" i="1"/>
  <c r="L25" i="1"/>
  <c r="K25" i="1"/>
  <c r="M25" i="1" s="1"/>
  <c r="H25" i="1"/>
  <c r="L23" i="1"/>
  <c r="K23" i="1"/>
  <c r="M23" i="1" s="1"/>
  <c r="H23" i="1"/>
  <c r="L21" i="1"/>
  <c r="K21" i="1"/>
  <c r="M21" i="1" s="1"/>
  <c r="H21" i="1"/>
  <c r="L19" i="1"/>
  <c r="K19" i="1"/>
  <c r="M19" i="1" s="1"/>
  <c r="H19" i="1"/>
  <c r="L16" i="1"/>
  <c r="K16" i="1"/>
  <c r="M16" i="1" s="1"/>
  <c r="H16" i="1"/>
  <c r="L14" i="1"/>
  <c r="K14" i="1"/>
  <c r="M14" i="1" s="1"/>
  <c r="H14" i="1"/>
  <c r="L12" i="1"/>
  <c r="K12" i="1"/>
  <c r="M12" i="1" s="1"/>
  <c r="H12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80" i="1" s="1"/>
  <c r="H81" i="1" s="1"/>
</calcChain>
</file>

<file path=xl/sharedStrings.xml><?xml version="1.0" encoding="utf-8"?>
<sst xmlns="http://schemas.openxmlformats.org/spreadsheetml/2006/main" count="267" uniqueCount="157">
  <si>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</si>
  <si>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</si>
  <si>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</si>
  <si>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</si>
  <si>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</si>
  <si>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</si>
  <si>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</si>
  <si>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</si>
  <si>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</si>
  <si>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</si>
  <si>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</si>
  <si>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</si>
  <si>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</si>
  <si>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</si>
  <si>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</si>
  <si>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</si>
  <si>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</si>
  <si>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</si>
  <si>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</si>
  <si>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</si>
  <si>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</si>
  <si>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</si>
  <si>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</si>
  <si>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</si>
  <si>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</si>
  <si>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</si>
  <si>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</si>
  <si>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</si>
  <si>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</si>
  <si>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</si>
  <si>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</si>
  <si>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</si>
  <si>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</si>
  <si>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</si>
  <si>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</si>
  <si>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</si>
  <si>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</si>
  <si>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</si>
  <si>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</si>
  <si>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</si>
  <si>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</si>
  <si>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</si>
  <si>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</si>
  <si>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</si>
  <si>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</si>
  <si>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</si>
  <si>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</si>
  <si>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</si>
  <si>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</si>
  <si>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</si>
  <si>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</si>
  <si>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</si>
  <si>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</si>
  <si>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</si>
  <si>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n°4</t>
  </si>
  <si>
    <t>CLOISONS - FAUX PLAFOND - PEINTURES</t>
  </si>
  <si>
    <t>3</t>
  </si>
  <si>
    <t>4.2</t>
  </si>
  <si>
    <t>Description des ouvrages</t>
  </si>
  <si>
    <t>4</t>
  </si>
  <si>
    <t>4.2.1</t>
  </si>
  <si>
    <t>Doublages</t>
  </si>
  <si>
    <t>9</t>
  </si>
  <si>
    <t>4.2.1.1</t>
  </si>
  <si>
    <t>Doublage BA 13 sur rail</t>
  </si>
  <si>
    <t>m2</t>
  </si>
  <si>
    <t>9.&amp;</t>
  </si>
  <si>
    <t>4.2.1.2</t>
  </si>
  <si>
    <t>Doublage sur ossature métallique - 100 mm - R &gt;= 3.00 m2.K/W</t>
  </si>
  <si>
    <t>4.2.1.3</t>
  </si>
  <si>
    <t>Rebouchages divers</t>
  </si>
  <si>
    <t>Ens</t>
  </si>
  <si>
    <t>4.2.1.4</t>
  </si>
  <si>
    <t>Façon de coffre plaque de plâtre</t>
  </si>
  <si>
    <t>4.2.2</t>
  </si>
  <si>
    <t>Plafonds</t>
  </si>
  <si>
    <t>4.2.2.1</t>
  </si>
  <si>
    <t>Dépose des faux-plafonds, compris ossature et isolation</t>
  </si>
  <si>
    <t>4.2.2.2</t>
  </si>
  <si>
    <t>Ossature primaire de faux plafond</t>
  </si>
  <si>
    <t>4.2.2.3</t>
  </si>
  <si>
    <t>Faux plafonds dalle 600 x 600 mm - Ossature apparente T24 - Aw : 0,70</t>
  </si>
  <si>
    <t>4.2.2.4</t>
  </si>
  <si>
    <t>Plus-value pour pièce humides</t>
  </si>
  <si>
    <t>M2</t>
  </si>
  <si>
    <t>4.2.2.5</t>
  </si>
  <si>
    <t xml:space="preserve">Isolation des faux plafonds 100 mm </t>
  </si>
  <si>
    <t>4.2.3</t>
  </si>
  <si>
    <t>Peintures</t>
  </si>
  <si>
    <t>5</t>
  </si>
  <si>
    <t>4.2.3.1</t>
  </si>
  <si>
    <t>Peinture sur menuiserie bois intérieure</t>
  </si>
  <si>
    <t>4.2.3.1.1</t>
  </si>
  <si>
    <t>Bloc-porte</t>
  </si>
  <si>
    <t>L</t>
  </si>
  <si>
    <t>Localisation : Portes existantes 2 faces</t>
  </si>
  <si>
    <t>4.2.3.1.2</t>
  </si>
  <si>
    <t>Localisation : Porte neuve 2 faces</t>
  </si>
  <si>
    <t>4.2.3.1.3</t>
  </si>
  <si>
    <t>Porte placard métallique</t>
  </si>
  <si>
    <t>Localisation : Portes existantes de placard 1 face + tranches</t>
  </si>
  <si>
    <t>4.2.3.1.4</t>
  </si>
  <si>
    <t>Plinthes</t>
  </si>
  <si>
    <t>ml</t>
  </si>
  <si>
    <t>4.2.3.1.5</t>
  </si>
  <si>
    <t>Tablettes de fenêtre</t>
  </si>
  <si>
    <t>ML</t>
  </si>
  <si>
    <t>4.2.3.2</t>
  </si>
  <si>
    <t>Peinture sur ancien fond peint ou détapissé</t>
  </si>
  <si>
    <t>4.2.3.2.1</t>
  </si>
  <si>
    <t>Mur ancien</t>
  </si>
  <si>
    <t>Localisation : Tous les murs sauf WC, SDE et SDB, et compris contre-marches d'escalier grande salle et accès SDE 2</t>
  </si>
  <si>
    <t>4.2.3.2.2</t>
  </si>
  <si>
    <t>Toile de verre + peinture</t>
  </si>
  <si>
    <t>4.2.3.3</t>
  </si>
  <si>
    <t>Peinture sur ouvrage métallique intérieur</t>
  </si>
  <si>
    <t>4.2.3.3.1</t>
  </si>
  <si>
    <t>Peinture sur canalisations apparentes</t>
  </si>
  <si>
    <t>4.2.3.4</t>
  </si>
  <si>
    <t>Peinture sur ouvrage béton</t>
  </si>
  <si>
    <t>4.2.3.4.1</t>
  </si>
  <si>
    <t>Contre-marche extérieur</t>
  </si>
  <si>
    <t>4.2.3.5</t>
  </si>
  <si>
    <t>Peinture sur enduit extérieur</t>
  </si>
  <si>
    <t>4.2.3.5.1</t>
  </si>
  <si>
    <t>Peinture des façades existantes - Classement E3 V2 W1 A0</t>
  </si>
  <si>
    <t>4.2.3.5.2</t>
  </si>
  <si>
    <t>Peinture des soubassements existants - Classement E3 V2 W1 A0 (1)</t>
  </si>
  <si>
    <t>4.2.4</t>
  </si>
  <si>
    <t>Nettoyage</t>
  </si>
  <si>
    <t>4.2.4.1</t>
  </si>
  <si>
    <t>NETTOYAGE GENERAL</t>
  </si>
  <si>
    <t>Localisation : Nettoyage de l'ensemble</t>
  </si>
  <si>
    <t>4.2.5</t>
  </si>
  <si>
    <t>Enduit monocouche</t>
  </si>
  <si>
    <t>4.2.5.1</t>
  </si>
  <si>
    <t>Isolation sous enduit</t>
  </si>
  <si>
    <t xml:space="preserve">Localisation : A l'emplacement de l'ancien bardage </t>
  </si>
  <si>
    <t>4.2.5.2</t>
  </si>
  <si>
    <t>Surface courante</t>
  </si>
  <si>
    <t>Localisation : Enduit sur isolant</t>
  </si>
  <si>
    <t>4.2.5.3</t>
  </si>
  <si>
    <t>En bande de 0,20 à 0,30 ml (traitement des embrasures des ouvertures)</t>
  </si>
  <si>
    <t>3.&amp;</t>
  </si>
  <si>
    <t>Total du chapitre Description des ouvrages</t>
  </si>
  <si>
    <t>2.&amp;</t>
  </si>
  <si>
    <t>Total du lot CLOISONS - FAUX PLAFOND - PEINTURES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</si>
  <si>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</si>
  <si>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</si>
  <si>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</si>
  <si>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
BE FLUIDES : 
        LAZZAROTTO
        9 Montée Saint-Romain
        39200 SAINT-CLAUDE
        Tél : 03 84 45 60 28
        Mél : bet@lazza.biz</t>
  </si>
  <si>
    <t xml:space="preserve">MAITRE D'OUVRAGE : 
CH LOUIS PASTEUR
Avenue Léon Jouhaux
39100 DOLE
</t>
  </si>
  <si>
    <t>D.P.G.F.</t>
  </si>
  <si>
    <t>Rénovation de la MAM - CH DOLE</t>
  </si>
  <si>
    <t>24.31</t>
  </si>
  <si>
    <t>24/09/2025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</si>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</sst>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16" fillId="0" borderId="5" xfId="0" applyFont="1" applyBorder="1"/>
    <xf numFmtId="4" fontId="16" fillId="0" borderId="5" xfId="0" applyNumberFormat="1" applyFont="1" applyBorder="1" applyAlignment="1">
      <alignment horizontal="right"/>
    </xf>
    <xf numFmtId="0" fontId="17" fillId="0" borderId="5" xfId="0" applyFont="1" applyBorder="1"/>
    <xf numFmtId="10" fontId="16" fillId="0" borderId="5" xfId="0" applyNumberFormat="1" applyFont="1" applyBorder="1" applyAlignment="1">
      <alignment horizontal="right"/>
    </xf>
    <xf numFmtId="0" fontId="16" fillId="0" borderId="3" xfId="0" applyFont="1" applyBorder="1"/>
    <xf numFmtId="10" fontId="16" fillId="0" borderId="3" xfId="0" applyNumberFormat="1" applyFont="1" applyBorder="1"/>
    <xf numFmtId="0" fontId="17" fillId="0" borderId="0" xfId="0" applyFont="1"/>
    <xf numFmtId="0" fontId="16" fillId="0" borderId="0" xfId="0" applyFont="1"/>
    <xf numFmtId="0" fontId="16" fillId="0" borderId="11" xfId="0" quotePrefix="1" applyFont="1" applyBorder="1" applyAlignment="1">
      <alignment horizontal="left"/>
    </xf>
    <xf numFmtId="0" fontId="16" fillId="0" borderId="5" xfId="0" quotePrefix="1" applyFont="1" applyBorder="1"/>
    <xf numFmtId="0" fontId="16" fillId="0" borderId="5" xfId="0" quotePrefix="1" applyFont="1" applyBorder="1" applyAlignment="1">
      <alignment wrapText="1"/>
    </xf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FBBEA571-9175-41DF-B6B8-254E88E3BA7A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3EF48E73-4878-4B89-82F0-7F1242248B2C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5845731E-E6F3-49CB-9EB9-7E1A1ECABB20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88FC-9716-43D5-9D72-D1406BF67612}">
  <sheetPr>
    <pageSetUpPr fitToPage="1"/>
  </sheetPr>
  <dimension ref="A1:N81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2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4" customWidth="1"/>
    <col min="11" max="11" width="12.85546875" style="51" hidden="1" customWidth="1"/>
    <col min="12" max="12" width="14" style="52" hidden="1" customWidth="1"/>
    <col min="13" max="13" width="16.140625" style="50" hidden="1" customWidth="1"/>
    <col min="14" max="14" width="0.42578125" style="45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5"/>
      <c r="K1" s="25"/>
      <c r="L1" s="25"/>
      <c r="M1" s="54"/>
    </row>
    <row r="2" spans="1:14" x14ac:dyDescent="0.2">
      <c r="A2" s="75" t="s">
        <v>52</v>
      </c>
      <c r="B2" s="13" t="str">
        <f xml:space="preserve"> Paramètres!$C$5 &amp; ""</f>
        <v>Rénovation de la MAM - CH DOLE</v>
      </c>
      <c r="C2" s="16"/>
      <c r="D2" s="13"/>
      <c r="E2" s="13"/>
      <c r="F2" s="13"/>
      <c r="G2" s="18"/>
      <c r="H2" s="18"/>
      <c r="I2" s="25"/>
      <c r="J2" s="48" t="str">
        <f xml:space="preserve"> Paramètres!$C$9 &amp; " " &amp; Paramètres!$C$11</f>
        <v>Lot n°4 CLOISONS - FAUX PLAFOND - PEINTURES</v>
      </c>
      <c r="K2" s="49"/>
      <c r="L2" s="49"/>
      <c r="M2" s="49"/>
    </row>
    <row r="3" spans="1:14" x14ac:dyDescent="0.2">
      <c r="A3" s="14"/>
      <c r="B3" s="43"/>
      <c r="C3" s="16"/>
      <c r="D3" s="13"/>
      <c r="E3" s="13"/>
      <c r="F3" s="13"/>
      <c r="G3" s="18"/>
      <c r="H3" s="18"/>
      <c r="I3" s="25"/>
      <c r="J3" s="53" t="str">
        <f xml:space="preserve"> Paramètres!$C$13</f>
        <v>24/09/2025</v>
      </c>
      <c r="K3" s="49"/>
      <c r="L3" s="49"/>
      <c r="M3" s="49"/>
    </row>
    <row r="4" spans="1:14" s="22" customFormat="1" ht="25.5" customHeight="1" x14ac:dyDescent="0.2">
      <c r="A4" s="41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7" t="s">
        <v>8</v>
      </c>
      <c r="K4" s="23" t="s">
        <v>27</v>
      </c>
      <c r="L4" s="23" t="s">
        <v>28</v>
      </c>
      <c r="M4" s="47" t="s">
        <v>29</v>
      </c>
      <c r="N4" s="46"/>
    </row>
    <row r="5" spans="1:14" s="86" customFormat="1" ht="18" x14ac:dyDescent="0.25">
      <c r="A5" s="77"/>
      <c r="B5" s="78"/>
      <c r="C5" s="79"/>
      <c r="D5" s="78"/>
      <c r="E5" s="78"/>
      <c r="F5" s="78"/>
      <c r="G5" s="80"/>
      <c r="H5" s="80"/>
      <c r="I5" s="81"/>
      <c r="J5" s="82"/>
      <c r="K5" s="83"/>
      <c r="L5" s="78"/>
      <c r="M5" s="84"/>
      <c r="N5" s="85"/>
    </row>
    <row r="6" spans="1:14" s="86" customFormat="1" ht="36" x14ac:dyDescent="0.25">
      <c r="A6" s="87" t="s">
        <v>53</v>
      </c>
      <c r="B6" s="88" t="s">
        <v>54</v>
      </c>
      <c r="C6" s="89" t="s">
        <v>55</v>
      </c>
      <c r="D6" s="78"/>
      <c r="E6" s="78"/>
      <c r="F6" s="78"/>
      <c r="G6" s="80"/>
      <c r="H6" s="80"/>
      <c r="I6" s="81"/>
      <c r="J6" s="82"/>
      <c r="K6" s="83"/>
      <c r="L6" s="78"/>
      <c r="M6" s="84"/>
      <c r="N6" s="85"/>
    </row>
    <row r="7" spans="1:14" s="86" customFormat="1" ht="18" x14ac:dyDescent="0.25">
      <c r="A7" s="77"/>
      <c r="B7" s="78"/>
      <c r="C7" s="79"/>
      <c r="D7" s="78"/>
      <c r="E7" s="78"/>
      <c r="F7" s="78"/>
      <c r="G7" s="80"/>
      <c r="H7" s="80"/>
      <c r="I7" s="81"/>
      <c r="J7" s="82"/>
      <c r="K7" s="83"/>
      <c r="L7" s="78"/>
      <c r="M7" s="84"/>
      <c r="N7" s="85"/>
    </row>
    <row r="8" spans="1:14" s="91" customFormat="1" x14ac:dyDescent="0.2">
      <c r="A8" s="98" t="s">
        <v>56</v>
      </c>
      <c r="B8" s="99" t="s">
        <v>57</v>
      </c>
      <c r="C8" s="100" t="s">
        <v>58</v>
      </c>
      <c r="D8" s="92"/>
      <c r="E8" s="92"/>
      <c r="F8" s="92"/>
      <c r="G8" s="93"/>
      <c r="H8" s="93"/>
      <c r="I8" s="94"/>
      <c r="J8" s="95"/>
      <c r="K8" s="96"/>
      <c r="L8" s="92"/>
      <c r="M8" s="97"/>
      <c r="N8" s="90"/>
    </row>
    <row r="9" spans="1:14" s="76" customFormat="1" ht="13.5" thickBot="1" x14ac:dyDescent="0.25">
      <c r="A9" s="109" t="s">
        <v>59</v>
      </c>
      <c r="B9" s="110" t="s">
        <v>60</v>
      </c>
      <c r="C9" s="111" t="s">
        <v>61</v>
      </c>
      <c r="D9" s="102"/>
      <c r="E9" s="102"/>
      <c r="F9" s="102"/>
      <c r="G9" s="104"/>
      <c r="H9" s="104"/>
      <c r="I9" s="105"/>
      <c r="J9" s="106"/>
      <c r="K9" s="107"/>
      <c r="L9" s="102"/>
      <c r="M9" s="108"/>
      <c r="N9" s="45"/>
    </row>
    <row r="10" spans="1:14" ht="14.25" thickTop="1" thickBot="1" x14ac:dyDescent="0.25">
      <c r="A10" s="112" t="s">
        <v>62</v>
      </c>
      <c r="B10" s="113" t="s">
        <v>63</v>
      </c>
      <c r="C10" s="114" t="s">
        <v>64</v>
      </c>
      <c r="D10" s="113" t="s">
        <v>65</v>
      </c>
      <c r="E10" s="115">
        <v>20.95</v>
      </c>
      <c r="G10" s="116"/>
      <c r="H10" s="116" t="str">
        <f>IF(ISBLANK(G10), "", ROUND(E10 * ROUND(G10, 2), 2))</f>
        <v/>
      </c>
      <c r="I10" s="117" t="s">
        <v>52</v>
      </c>
      <c r="J10" s="44">
        <v>0.2</v>
      </c>
      <c r="K10" s="51" t="b">
        <f>IF(AND(COUNTIF(TAUXTVA1:TAUXTVA4, J10) = 0, J10 &lt;&gt; 0), FALSE, IF(ISBLANK(J10), FALSE, TRUE))</f>
        <v>1</v>
      </c>
      <c r="L10" s="52" t="b">
        <f>IF(AND(A10 = "9", OR(I10 = "Variante", I10 = "Option")), FALSE, TRUE)</f>
        <v>1</v>
      </c>
      <c r="M10" s="50">
        <f>IF(AND(L10 = TRUE, K10 = TRUE), J10, "")</f>
        <v>0.2</v>
      </c>
    </row>
    <row r="11" spans="1:14" ht="14.25" thickTop="1" thickBot="1" x14ac:dyDescent="0.25">
      <c r="A11" s="112" t="s">
        <v>66</v>
      </c>
    </row>
    <row r="12" spans="1:14" ht="14.25" thickTop="1" thickBot="1" x14ac:dyDescent="0.25">
      <c r="A12" s="112" t="s">
        <v>62</v>
      </c>
      <c r="B12" s="113" t="s">
        <v>67</v>
      </c>
      <c r="C12" s="114" t="s">
        <v>68</v>
      </c>
      <c r="D12" s="113" t="s">
        <v>65</v>
      </c>
      <c r="E12" s="115">
        <v>32.549999999999997</v>
      </c>
      <c r="G12" s="116"/>
      <c r="H12" s="116" t="str">
        <f>IF(ISBLANK(G12), "", ROUND(E12 * ROUND(G12, 2), 2))</f>
        <v/>
      </c>
      <c r="I12" s="117" t="s">
        <v>52</v>
      </c>
      <c r="J12" s="44">
        <v>0.2</v>
      </c>
      <c r="K12" s="51" t="b">
        <f>IF(AND(COUNTIF(TAUXTVA1:TAUXTVA4, J12) = 0, J12 &lt;&gt; 0), FALSE, IF(ISBLANK(J12), FALSE, TRUE))</f>
        <v>1</v>
      </c>
      <c r="L12" s="52" t="b">
        <f>IF(AND(A12 = "9", OR(I12 = "Variante", I12 = "Option")), FALSE, TRUE)</f>
        <v>1</v>
      </c>
      <c r="M12" s="50">
        <f>IF(AND(L12 = TRUE, K12 = TRUE), J12, "")</f>
        <v>0.2</v>
      </c>
    </row>
    <row r="13" spans="1:14" ht="14.25" thickTop="1" thickBot="1" x14ac:dyDescent="0.25">
      <c r="A13" s="112" t="s">
        <v>66</v>
      </c>
    </row>
    <row r="14" spans="1:14" ht="14.25" thickTop="1" thickBot="1" x14ac:dyDescent="0.25">
      <c r="A14" s="112" t="s">
        <v>62</v>
      </c>
      <c r="B14" s="113" t="s">
        <v>69</v>
      </c>
      <c r="C14" s="114" t="s">
        <v>70</v>
      </c>
      <c r="D14" s="113" t="s">
        <v>71</v>
      </c>
      <c r="E14" s="118">
        <v>1</v>
      </c>
      <c r="G14" s="116"/>
      <c r="H14" s="116" t="str">
        <f>IF(ISBLANK(G14), "", ROUND(E14 * ROUND(G14, 2), 2))</f>
        <v/>
      </c>
      <c r="I14" s="117" t="s">
        <v>52</v>
      </c>
      <c r="J14" s="44">
        <v>0.2</v>
      </c>
      <c r="K14" s="51" t="b">
        <f>IF(AND(COUNTIF(TAUXTVA1:TAUXTVA4, J14) = 0, J14 &lt;&gt; 0), FALSE, IF(ISBLANK(J14), FALSE, TRUE))</f>
        <v>1</v>
      </c>
      <c r="L14" s="52" t="b">
        <f>IF(AND(A14 = "9", OR(I14 = "Variante", I14 = "Option")), FALSE, TRUE)</f>
        <v>1</v>
      </c>
      <c r="M14" s="50">
        <f>IF(AND(L14 = TRUE, K14 = TRUE), J14, "")</f>
        <v>0.2</v>
      </c>
    </row>
    <row r="15" spans="1:14" ht="14.25" thickTop="1" thickBot="1" x14ac:dyDescent="0.25">
      <c r="A15" s="112" t="s">
        <v>66</v>
      </c>
    </row>
    <row r="16" spans="1:14" ht="14.25" thickTop="1" thickBot="1" x14ac:dyDescent="0.25">
      <c r="A16" s="112" t="s">
        <v>62</v>
      </c>
      <c r="B16" s="113" t="s">
        <v>72</v>
      </c>
      <c r="C16" s="114" t="s">
        <v>73</v>
      </c>
      <c r="D16" s="113" t="s">
        <v>65</v>
      </c>
      <c r="E16" s="115">
        <v>2</v>
      </c>
      <c r="G16" s="116"/>
      <c r="H16" s="116" t="str">
        <f>IF(ISBLANK(G16), "", ROUND(E16 * ROUND(G16, 2), 2))</f>
        <v/>
      </c>
      <c r="I16" s="117" t="s">
        <v>52</v>
      </c>
      <c r="J16" s="44">
        <v>0.2</v>
      </c>
      <c r="K16" s="51" t="b">
        <f>IF(AND(COUNTIF(TAUXTVA1:TAUXTVA4, J16) = 0, J16 &lt;&gt; 0), FALSE, IF(ISBLANK(J16), FALSE, TRUE))</f>
        <v>1</v>
      </c>
      <c r="L16" s="52" t="b">
        <f>IF(AND(A16 = "9", OR(I16 = "Variante", I16 = "Option")), FALSE, TRUE)</f>
        <v>1</v>
      </c>
      <c r="M16" s="50">
        <f>IF(AND(L16 = TRUE, K16 = TRUE), J16, "")</f>
        <v>0.2</v>
      </c>
    </row>
    <row r="17" spans="1:14" ht="13.5" thickTop="1" x14ac:dyDescent="0.2">
      <c r="A17" s="112" t="s">
        <v>66</v>
      </c>
    </row>
    <row r="18" spans="1:14" s="76" customFormat="1" ht="13.5" thickBot="1" x14ac:dyDescent="0.25">
      <c r="A18" s="109" t="s">
        <v>59</v>
      </c>
      <c r="B18" s="110" t="s">
        <v>74</v>
      </c>
      <c r="C18" s="111" t="s">
        <v>75</v>
      </c>
      <c r="D18" s="102"/>
      <c r="E18" s="102"/>
      <c r="F18" s="102"/>
      <c r="G18" s="104"/>
      <c r="H18" s="104"/>
      <c r="I18" s="105"/>
      <c r="J18" s="106"/>
      <c r="K18" s="107"/>
      <c r="L18" s="102"/>
      <c r="M18" s="108"/>
      <c r="N18" s="45"/>
    </row>
    <row r="19" spans="1:14" ht="14.25" thickTop="1" thickBot="1" x14ac:dyDescent="0.25">
      <c r="A19" s="112" t="s">
        <v>62</v>
      </c>
      <c r="B19" s="113" t="s">
        <v>76</v>
      </c>
      <c r="C19" s="114" t="s">
        <v>77</v>
      </c>
      <c r="D19" s="113" t="s">
        <v>65</v>
      </c>
      <c r="E19" s="115">
        <v>109.15</v>
      </c>
      <c r="G19" s="116"/>
      <c r="H19" s="116" t="str">
        <f>IF(ISBLANK(G19), "", ROUND(E19 * ROUND(G19, 2), 2))</f>
        <v/>
      </c>
      <c r="I19" s="117" t="s">
        <v>52</v>
      </c>
      <c r="J19" s="44">
        <v>0.2</v>
      </c>
      <c r="K19" s="51" t="b">
        <f>IF(AND(COUNTIF(TAUXTVA1:TAUXTVA4, J19) = 0, J19 &lt;&gt; 0), FALSE, IF(ISBLANK(J19), FALSE, TRUE))</f>
        <v>1</v>
      </c>
      <c r="L19" s="52" t="b">
        <f>IF(AND(A19 = "9", OR(I19 = "Variante", I19 = "Option")), FALSE, TRUE)</f>
        <v>1</v>
      </c>
      <c r="M19" s="50">
        <f>IF(AND(L19 = TRUE, K19 = TRUE), J19, "")</f>
        <v>0.2</v>
      </c>
    </row>
    <row r="20" spans="1:14" ht="14.25" thickTop="1" thickBot="1" x14ac:dyDescent="0.25">
      <c r="A20" s="112" t="s">
        <v>66</v>
      </c>
    </row>
    <row r="21" spans="1:14" ht="14.25" thickTop="1" thickBot="1" x14ac:dyDescent="0.25">
      <c r="A21" s="112" t="s">
        <v>62</v>
      </c>
      <c r="B21" s="113" t="s">
        <v>78</v>
      </c>
      <c r="C21" s="114" t="s">
        <v>79</v>
      </c>
      <c r="D21" s="113" t="s">
        <v>65</v>
      </c>
      <c r="E21" s="115">
        <v>123.35</v>
      </c>
      <c r="G21" s="116"/>
      <c r="H21" s="116" t="str">
        <f>IF(ISBLANK(G21), "", ROUND(E21 * ROUND(G21, 2), 2))</f>
        <v/>
      </c>
      <c r="I21" s="117" t="s">
        <v>52</v>
      </c>
      <c r="J21" s="44">
        <v>0.2</v>
      </c>
      <c r="K21" s="51" t="b">
        <f>IF(AND(COUNTIF(TAUXTVA1:TAUXTVA4, J21) = 0, J21 &lt;&gt; 0), FALSE, IF(ISBLANK(J21), FALSE, TRUE))</f>
        <v>1</v>
      </c>
      <c r="L21" s="52" t="b">
        <f>IF(AND(A21 = "9", OR(I21 = "Variante", I21 = "Option")), FALSE, TRUE)</f>
        <v>1</v>
      </c>
      <c r="M21" s="50">
        <f>IF(AND(L21 = TRUE, K21 = TRUE), J21, "")</f>
        <v>0.2</v>
      </c>
    </row>
    <row r="22" spans="1:14" ht="14.25" thickTop="1" thickBot="1" x14ac:dyDescent="0.25">
      <c r="A22" s="112" t="s">
        <v>66</v>
      </c>
    </row>
    <row r="23" spans="1:14" ht="14.25" thickTop="1" thickBot="1" x14ac:dyDescent="0.25">
      <c r="A23" s="112" t="s">
        <v>62</v>
      </c>
      <c r="B23" s="113" t="s">
        <v>80</v>
      </c>
      <c r="C23" s="114" t="s">
        <v>81</v>
      </c>
      <c r="D23" s="113" t="s">
        <v>65</v>
      </c>
      <c r="E23" s="115">
        <v>123.35</v>
      </c>
      <c r="G23" s="116"/>
      <c r="H23" s="116" t="str">
        <f>IF(ISBLANK(G23), "", ROUND(E23 * ROUND(G23, 2), 2))</f>
        <v/>
      </c>
      <c r="I23" s="117" t="s">
        <v>52</v>
      </c>
      <c r="J23" s="44">
        <v>0.2</v>
      </c>
      <c r="K23" s="51" t="b">
        <f>IF(AND(COUNTIF(TAUXTVA1:TAUXTVA4, J23) = 0, J23 &lt;&gt; 0), FALSE, IF(ISBLANK(J23), FALSE, TRUE))</f>
        <v>1</v>
      </c>
      <c r="L23" s="52" t="b">
        <f>IF(AND(A23 = "9", OR(I23 = "Variante", I23 = "Option")), FALSE, TRUE)</f>
        <v>1</v>
      </c>
      <c r="M23" s="50">
        <f>IF(AND(L23 = TRUE, K23 = TRUE), J23, "")</f>
        <v>0.2</v>
      </c>
    </row>
    <row r="24" spans="1:14" ht="14.25" thickTop="1" thickBot="1" x14ac:dyDescent="0.25">
      <c r="A24" s="112" t="s">
        <v>66</v>
      </c>
    </row>
    <row r="25" spans="1:14" ht="14.25" thickTop="1" thickBot="1" x14ac:dyDescent="0.25">
      <c r="A25" s="112" t="s">
        <v>62</v>
      </c>
      <c r="B25" s="113" t="s">
        <v>82</v>
      </c>
      <c r="C25" s="114" t="s">
        <v>83</v>
      </c>
      <c r="D25" s="113" t="s">
        <v>84</v>
      </c>
      <c r="E25" s="115">
        <v>21.5</v>
      </c>
      <c r="G25" s="116"/>
      <c r="H25" s="116" t="str">
        <f>IF(ISBLANK(G25), "", ROUND(E25 * ROUND(G25, 2), 2))</f>
        <v/>
      </c>
      <c r="I25" s="117" t="s">
        <v>52</v>
      </c>
      <c r="J25" s="44">
        <v>0.2</v>
      </c>
      <c r="K25" s="51" t="b">
        <f>IF(AND(COUNTIF(TAUXTVA1:TAUXTVA4, J25) = 0, J25 &lt;&gt; 0), FALSE, IF(ISBLANK(J25), FALSE, TRUE))</f>
        <v>1</v>
      </c>
      <c r="L25" s="52" t="b">
        <f>IF(AND(A25 = "9", OR(I25 = "Variante", I25 = "Option")), FALSE, TRUE)</f>
        <v>1</v>
      </c>
      <c r="M25" s="50">
        <f>IF(AND(L25 = TRUE, K25 = TRUE), J25, "")</f>
        <v>0.2</v>
      </c>
    </row>
    <row r="26" spans="1:14" ht="14.25" thickTop="1" thickBot="1" x14ac:dyDescent="0.25">
      <c r="A26" s="112" t="s">
        <v>66</v>
      </c>
    </row>
    <row r="27" spans="1:14" ht="14.25" thickTop="1" thickBot="1" x14ac:dyDescent="0.25">
      <c r="A27" s="112" t="s">
        <v>62</v>
      </c>
      <c r="B27" s="113" t="s">
        <v>85</v>
      </c>
      <c r="C27" s="114" t="s">
        <v>86</v>
      </c>
      <c r="D27" s="113" t="s">
        <v>65</v>
      </c>
      <c r="E27" s="115">
        <v>123.35</v>
      </c>
      <c r="G27" s="116"/>
      <c r="H27" s="116" t="str">
        <f>IF(ISBLANK(G27), "", ROUND(E27 * ROUND(G27, 2), 2))</f>
        <v/>
      </c>
      <c r="I27" s="117" t="s">
        <v>52</v>
      </c>
      <c r="J27" s="44">
        <v>0.2</v>
      </c>
      <c r="K27" s="51" t="b">
        <f>IF(AND(COUNTIF(TAUXTVA1:TAUXTVA4, J27) = 0, J27 &lt;&gt; 0), FALSE, IF(ISBLANK(J27), FALSE, TRUE))</f>
        <v>1</v>
      </c>
      <c r="L27" s="52" t="b">
        <f>IF(AND(A27 = "9", OR(I27 = "Variante", I27 = "Option")), FALSE, TRUE)</f>
        <v>1</v>
      </c>
      <c r="M27" s="50">
        <f>IF(AND(L27 = TRUE, K27 = TRUE), J27, "")</f>
        <v>0.2</v>
      </c>
    </row>
    <row r="28" spans="1:14" ht="13.5" thickTop="1" x14ac:dyDescent="0.2">
      <c r="A28" s="112" t="s">
        <v>66</v>
      </c>
    </row>
    <row r="29" spans="1:14" s="76" customFormat="1" x14ac:dyDescent="0.2">
      <c r="A29" s="109" t="s">
        <v>59</v>
      </c>
      <c r="B29" s="110" t="s">
        <v>87</v>
      </c>
      <c r="C29" s="111" t="s">
        <v>88</v>
      </c>
      <c r="D29" s="102"/>
      <c r="E29" s="102"/>
      <c r="F29" s="102"/>
      <c r="G29" s="104"/>
      <c r="H29" s="104"/>
      <c r="I29" s="105"/>
      <c r="J29" s="106"/>
      <c r="K29" s="107"/>
      <c r="L29" s="102"/>
      <c r="M29" s="108"/>
      <c r="N29" s="45"/>
    </row>
    <row r="30" spans="1:14" s="126" customFormat="1" thickBot="1" x14ac:dyDescent="0.25">
      <c r="A30" s="127" t="s">
        <v>89</v>
      </c>
      <c r="B30" s="128" t="s">
        <v>90</v>
      </c>
      <c r="C30" s="129" t="s">
        <v>91</v>
      </c>
      <c r="D30" s="119"/>
      <c r="E30" s="119"/>
      <c r="F30" s="119"/>
      <c r="G30" s="120"/>
      <c r="H30" s="120"/>
      <c r="I30" s="121"/>
      <c r="J30" s="122"/>
      <c r="K30" s="123"/>
      <c r="L30" s="119"/>
      <c r="M30" s="124"/>
      <c r="N30" s="125"/>
    </row>
    <row r="31" spans="1:14" ht="14.25" thickTop="1" thickBot="1" x14ac:dyDescent="0.25">
      <c r="A31" s="112" t="s">
        <v>62</v>
      </c>
      <c r="B31" s="113" t="s">
        <v>92</v>
      </c>
      <c r="C31" s="114" t="s">
        <v>93</v>
      </c>
      <c r="D31" s="113" t="s">
        <v>84</v>
      </c>
      <c r="E31" s="115">
        <v>44.8</v>
      </c>
      <c r="G31" s="116"/>
      <c r="H31" s="116" t="str">
        <f>IF(ISBLANK(G31), "", ROUND(E31 * ROUND(G31, 2), 2))</f>
        <v/>
      </c>
      <c r="I31" s="117" t="s">
        <v>52</v>
      </c>
      <c r="J31" s="44">
        <v>0.2</v>
      </c>
      <c r="K31" s="51" t="b">
        <f>IF(AND(COUNTIF(TAUXTVA1:TAUXTVA4, J31) = 0, J31 &lt;&gt; 0), FALSE, IF(ISBLANK(J31), FALSE, TRUE))</f>
        <v>1</v>
      </c>
      <c r="L31" s="52" t="b">
        <f>IF(AND(A31 = "9", OR(I31 = "Variante", I31 = "Option")), FALSE, TRUE)</f>
        <v>1</v>
      </c>
      <c r="M31" s="50">
        <f>IF(AND(L31 = TRUE, K31 = TRUE), J31, "")</f>
        <v>0.2</v>
      </c>
    </row>
    <row r="32" spans="1:14" ht="13.5" thickTop="1" x14ac:dyDescent="0.2">
      <c r="A32" s="112" t="s">
        <v>94</v>
      </c>
      <c r="C32" s="114" t="s">
        <v>95</v>
      </c>
    </row>
    <row r="33" spans="1:14" ht="13.5" thickBot="1" x14ac:dyDescent="0.25">
      <c r="A33" s="112" t="s">
        <v>66</v>
      </c>
    </row>
    <row r="34" spans="1:14" ht="14.25" thickTop="1" thickBot="1" x14ac:dyDescent="0.25">
      <c r="A34" s="112" t="s">
        <v>62</v>
      </c>
      <c r="B34" s="113" t="s">
        <v>96</v>
      </c>
      <c r="C34" s="114" t="s">
        <v>93</v>
      </c>
      <c r="D34" s="113" t="s">
        <v>84</v>
      </c>
      <c r="E34" s="115">
        <v>3.2</v>
      </c>
      <c r="G34" s="116"/>
      <c r="H34" s="116" t="str">
        <f>IF(ISBLANK(G34), "", ROUND(E34 * ROUND(G34, 2), 2))</f>
        <v/>
      </c>
      <c r="I34" s="117" t="s">
        <v>52</v>
      </c>
      <c r="J34" s="44">
        <v>0.2</v>
      </c>
      <c r="K34" s="51" t="b">
        <f>IF(AND(COUNTIF(TAUXTVA1:TAUXTVA4, J34) = 0, J34 &lt;&gt; 0), FALSE, IF(ISBLANK(J34), FALSE, TRUE))</f>
        <v>1</v>
      </c>
      <c r="L34" s="52" t="b">
        <f>IF(AND(A34 = "9", OR(I34 = "Variante", I34 = "Option")), FALSE, TRUE)</f>
        <v>1</v>
      </c>
      <c r="M34" s="50">
        <f>IF(AND(L34 = TRUE, K34 = TRUE), J34, "")</f>
        <v>0.2</v>
      </c>
    </row>
    <row r="35" spans="1:14" ht="13.5" thickTop="1" x14ac:dyDescent="0.2">
      <c r="A35" s="112" t="s">
        <v>94</v>
      </c>
      <c r="C35" s="114" t="s">
        <v>97</v>
      </c>
    </row>
    <row r="36" spans="1:14" ht="13.5" thickBot="1" x14ac:dyDescent="0.25">
      <c r="A36" s="112" t="s">
        <v>66</v>
      </c>
    </row>
    <row r="37" spans="1:14" ht="14.25" thickTop="1" thickBot="1" x14ac:dyDescent="0.25">
      <c r="A37" s="112" t="s">
        <v>62</v>
      </c>
      <c r="B37" s="113" t="s">
        <v>98</v>
      </c>
      <c r="C37" s="114" t="s">
        <v>99</v>
      </c>
      <c r="D37" s="113" t="s">
        <v>84</v>
      </c>
      <c r="E37" s="115">
        <v>17</v>
      </c>
      <c r="G37" s="116"/>
      <c r="H37" s="116" t="str">
        <f>IF(ISBLANK(G37), "", ROUND(E37 * ROUND(G37, 2), 2))</f>
        <v/>
      </c>
      <c r="I37" s="117" t="s">
        <v>52</v>
      </c>
      <c r="J37" s="44">
        <v>0.2</v>
      </c>
      <c r="K37" s="51" t="b">
        <f>IF(AND(COUNTIF(TAUXTVA1:TAUXTVA4, J37) = 0, J37 &lt;&gt; 0), FALSE, IF(ISBLANK(J37), FALSE, TRUE))</f>
        <v>1</v>
      </c>
      <c r="L37" s="52" t="b">
        <f>IF(AND(A37 = "9", OR(I37 = "Variante", I37 = "Option")), FALSE, TRUE)</f>
        <v>1</v>
      </c>
      <c r="M37" s="50">
        <f>IF(AND(L37 = TRUE, K37 = TRUE), J37, "")</f>
        <v>0.2</v>
      </c>
    </row>
    <row r="38" spans="1:14" ht="13.5" thickTop="1" x14ac:dyDescent="0.2">
      <c r="A38" s="112" t="s">
        <v>94</v>
      </c>
      <c r="C38" s="114" t="s">
        <v>100</v>
      </c>
    </row>
    <row r="39" spans="1:14" ht="13.5" thickBot="1" x14ac:dyDescent="0.25">
      <c r="A39" s="112" t="s">
        <v>66</v>
      </c>
    </row>
    <row r="40" spans="1:14" ht="14.25" thickTop="1" thickBot="1" x14ac:dyDescent="0.25">
      <c r="A40" s="112" t="s">
        <v>62</v>
      </c>
      <c r="B40" s="113" t="s">
        <v>101</v>
      </c>
      <c r="C40" s="114" t="s">
        <v>102</v>
      </c>
      <c r="D40" s="113" t="s">
        <v>103</v>
      </c>
      <c r="E40" s="115">
        <v>109.4</v>
      </c>
      <c r="G40" s="116"/>
      <c r="H40" s="116" t="str">
        <f>IF(ISBLANK(G40), "", ROUND(E40 * ROUND(G40, 2), 2))</f>
        <v/>
      </c>
      <c r="I40" s="117" t="s">
        <v>52</v>
      </c>
      <c r="J40" s="44">
        <v>0.2</v>
      </c>
      <c r="K40" s="51" t="b">
        <f>IF(AND(COUNTIF(TAUXTVA1:TAUXTVA4, J40) = 0, J40 &lt;&gt; 0), FALSE, IF(ISBLANK(J40), FALSE, TRUE))</f>
        <v>1</v>
      </c>
      <c r="L40" s="52" t="b">
        <f>IF(AND(A40 = "9", OR(I40 = "Variante", I40 = "Option")), FALSE, TRUE)</f>
        <v>1</v>
      </c>
      <c r="M40" s="50">
        <f>IF(AND(L40 = TRUE, K40 = TRUE), J40, "")</f>
        <v>0.2</v>
      </c>
    </row>
    <row r="41" spans="1:14" ht="14.25" thickTop="1" thickBot="1" x14ac:dyDescent="0.25">
      <c r="A41" s="112" t="s">
        <v>66</v>
      </c>
    </row>
    <row r="42" spans="1:14" ht="14.25" thickTop="1" thickBot="1" x14ac:dyDescent="0.25">
      <c r="A42" s="112" t="s">
        <v>62</v>
      </c>
      <c r="B42" s="113" t="s">
        <v>104</v>
      </c>
      <c r="C42" s="114" t="s">
        <v>105</v>
      </c>
      <c r="D42" s="113" t="s">
        <v>106</v>
      </c>
      <c r="E42" s="115">
        <v>7</v>
      </c>
      <c r="G42" s="116"/>
      <c r="H42" s="116" t="str">
        <f>IF(ISBLANK(G42), "", ROUND(E42 * ROUND(G42, 2), 2))</f>
        <v/>
      </c>
      <c r="I42" s="117" t="s">
        <v>52</v>
      </c>
      <c r="J42" s="44">
        <v>0.2</v>
      </c>
      <c r="K42" s="51" t="b">
        <f>IF(AND(COUNTIF(TAUXTVA1:TAUXTVA4, J42) = 0, J42 &lt;&gt; 0), FALSE, IF(ISBLANK(J42), FALSE, TRUE))</f>
        <v>1</v>
      </c>
      <c r="L42" s="52" t="b">
        <f>IF(AND(A42 = "9", OR(I42 = "Variante", I42 = "Option")), FALSE, TRUE)</f>
        <v>1</v>
      </c>
      <c r="M42" s="50">
        <f>IF(AND(L42 = TRUE, K42 = TRUE), J42, "")</f>
        <v>0.2</v>
      </c>
    </row>
    <row r="43" spans="1:14" ht="13.5" thickTop="1" x14ac:dyDescent="0.2">
      <c r="A43" s="112" t="s">
        <v>66</v>
      </c>
    </row>
    <row r="44" spans="1:14" s="126" customFormat="1" thickBot="1" x14ac:dyDescent="0.25">
      <c r="A44" s="127" t="s">
        <v>89</v>
      </c>
      <c r="B44" s="128" t="s">
        <v>107</v>
      </c>
      <c r="C44" s="129" t="s">
        <v>108</v>
      </c>
      <c r="D44" s="119"/>
      <c r="E44" s="119"/>
      <c r="F44" s="119"/>
      <c r="G44" s="120"/>
      <c r="H44" s="120"/>
      <c r="I44" s="121"/>
      <c r="J44" s="122"/>
      <c r="K44" s="123"/>
      <c r="L44" s="119"/>
      <c r="M44" s="124"/>
      <c r="N44" s="125"/>
    </row>
    <row r="45" spans="1:14" ht="14.25" thickTop="1" thickBot="1" x14ac:dyDescent="0.25">
      <c r="A45" s="112" t="s">
        <v>62</v>
      </c>
      <c r="B45" s="113" t="s">
        <v>109</v>
      </c>
      <c r="C45" s="114" t="s">
        <v>110</v>
      </c>
      <c r="D45" s="113" t="s">
        <v>65</v>
      </c>
      <c r="E45" s="115">
        <v>258.5</v>
      </c>
      <c r="G45" s="116"/>
      <c r="H45" s="116" t="str">
        <f>IF(ISBLANK(G45), "", ROUND(E45 * ROUND(G45, 2), 2))</f>
        <v/>
      </c>
      <c r="I45" s="117" t="s">
        <v>52</v>
      </c>
      <c r="J45" s="44">
        <v>0.2</v>
      </c>
      <c r="K45" s="51" t="b">
        <f>IF(AND(COUNTIF(TAUXTVA1:TAUXTVA4, J45) = 0, J45 &lt;&gt; 0), FALSE, IF(ISBLANK(J45), FALSE, TRUE))</f>
        <v>1</v>
      </c>
      <c r="L45" s="52" t="b">
        <f>IF(AND(A45 = "9", OR(I45 = "Variante", I45 = "Option")), FALSE, TRUE)</f>
        <v>1</v>
      </c>
      <c r="M45" s="50">
        <f>IF(AND(L45 = TRUE, K45 = TRUE), J45, "")</f>
        <v>0.2</v>
      </c>
    </row>
    <row r="46" spans="1:14" ht="23.25" thickTop="1" x14ac:dyDescent="0.2">
      <c r="A46" s="112" t="s">
        <v>94</v>
      </c>
      <c r="C46" s="114" t="s">
        <v>111</v>
      </c>
    </row>
    <row r="47" spans="1:14" ht="13.5" thickBot="1" x14ac:dyDescent="0.25">
      <c r="A47" s="112" t="s">
        <v>66</v>
      </c>
    </row>
    <row r="48" spans="1:14" ht="14.25" thickTop="1" thickBot="1" x14ac:dyDescent="0.25">
      <c r="A48" s="112" t="s">
        <v>62</v>
      </c>
      <c r="B48" s="113" t="s">
        <v>112</v>
      </c>
      <c r="C48" s="114" t="s">
        <v>113</v>
      </c>
      <c r="D48" s="113" t="s">
        <v>65</v>
      </c>
      <c r="E48" s="115">
        <v>258.5</v>
      </c>
      <c r="G48" s="116"/>
      <c r="H48" s="116" t="str">
        <f>IF(ISBLANK(G48), "", ROUND(E48 * ROUND(G48, 2), 2))</f>
        <v/>
      </c>
      <c r="I48" s="117" t="s">
        <v>52</v>
      </c>
      <c r="J48" s="44">
        <v>0.2</v>
      </c>
      <c r="K48" s="51" t="b">
        <f>IF(AND(COUNTIF(TAUXTVA1:TAUXTVA4, J48) = 0, J48 &lt;&gt; 0), FALSE, IF(ISBLANK(J48), FALSE, TRUE))</f>
        <v>1</v>
      </c>
      <c r="L48" s="52" t="b">
        <f>IF(AND(A48 = "9", OR(I48 = "Variante", I48 = "Option")), FALSE, TRUE)</f>
        <v>1</v>
      </c>
      <c r="M48" s="50">
        <f>IF(AND(L48 = TRUE, K48 = TRUE), J48, "")</f>
        <v>0.2</v>
      </c>
    </row>
    <row r="49" spans="1:14" ht="23.25" thickTop="1" x14ac:dyDescent="0.2">
      <c r="A49" s="112" t="s">
        <v>94</v>
      </c>
      <c r="C49" s="114" t="s">
        <v>111</v>
      </c>
    </row>
    <row r="50" spans="1:14" x14ac:dyDescent="0.2">
      <c r="A50" s="112" t="s">
        <v>66</v>
      </c>
    </row>
    <row r="51" spans="1:14" s="126" customFormat="1" thickBot="1" x14ac:dyDescent="0.25">
      <c r="A51" s="127" t="s">
        <v>89</v>
      </c>
      <c r="B51" s="128" t="s">
        <v>114</v>
      </c>
      <c r="C51" s="129" t="s">
        <v>115</v>
      </c>
      <c r="D51" s="119"/>
      <c r="E51" s="119"/>
      <c r="F51" s="119"/>
      <c r="G51" s="120"/>
      <c r="H51" s="120"/>
      <c r="I51" s="121"/>
      <c r="J51" s="122"/>
      <c r="K51" s="123"/>
      <c r="L51" s="119"/>
      <c r="M51" s="124"/>
      <c r="N51" s="125"/>
    </row>
    <row r="52" spans="1:14" ht="14.25" thickTop="1" thickBot="1" x14ac:dyDescent="0.25">
      <c r="A52" s="112" t="s">
        <v>62</v>
      </c>
      <c r="B52" s="113" t="s">
        <v>116</v>
      </c>
      <c r="C52" s="114" t="s">
        <v>117</v>
      </c>
      <c r="D52" s="113" t="s">
        <v>71</v>
      </c>
      <c r="E52" s="118">
        <v>1</v>
      </c>
      <c r="G52" s="116"/>
      <c r="H52" s="116" t="str">
        <f>IF(ISBLANK(G52), "", ROUND(E52 * ROUND(G52, 2), 2))</f>
        <v/>
      </c>
      <c r="I52" s="117" t="s">
        <v>52</v>
      </c>
      <c r="J52" s="44">
        <v>0.2</v>
      </c>
      <c r="K52" s="51" t="b">
        <f>IF(AND(COUNTIF(TAUXTVA1:TAUXTVA4, J52) = 0, J52 &lt;&gt; 0), FALSE, IF(ISBLANK(J52), FALSE, TRUE))</f>
        <v>1</v>
      </c>
      <c r="L52" s="52" t="b">
        <f>IF(AND(A52 = "9", OR(I52 = "Variante", I52 = "Option")), FALSE, TRUE)</f>
        <v>1</v>
      </c>
      <c r="M52" s="50">
        <f>IF(AND(L52 = TRUE, K52 = TRUE), J52, "")</f>
        <v>0.2</v>
      </c>
    </row>
    <row r="53" spans="1:14" ht="13.5" thickTop="1" x14ac:dyDescent="0.2">
      <c r="A53" s="112" t="s">
        <v>66</v>
      </c>
    </row>
    <row r="54" spans="1:14" s="126" customFormat="1" thickBot="1" x14ac:dyDescent="0.25">
      <c r="A54" s="127" t="s">
        <v>89</v>
      </c>
      <c r="B54" s="128" t="s">
        <v>118</v>
      </c>
      <c r="C54" s="129" t="s">
        <v>119</v>
      </c>
      <c r="D54" s="119"/>
      <c r="E54" s="119"/>
      <c r="F54" s="119"/>
      <c r="G54" s="120"/>
      <c r="H54" s="120"/>
      <c r="I54" s="121"/>
      <c r="J54" s="122"/>
      <c r="K54" s="123"/>
      <c r="L54" s="119"/>
      <c r="M54" s="124"/>
      <c r="N54" s="125"/>
    </row>
    <row r="55" spans="1:14" ht="14.25" thickTop="1" thickBot="1" x14ac:dyDescent="0.25">
      <c r="A55" s="112" t="s">
        <v>62</v>
      </c>
      <c r="B55" s="113" t="s">
        <v>120</v>
      </c>
      <c r="C55" s="114" t="s">
        <v>121</v>
      </c>
      <c r="D55" s="113" t="s">
        <v>106</v>
      </c>
      <c r="E55" s="115">
        <v>0.8</v>
      </c>
      <c r="G55" s="116"/>
      <c r="H55" s="116" t="str">
        <f>IF(ISBLANK(G55), "", ROUND(E55 * ROUND(G55, 2), 2))</f>
        <v/>
      </c>
      <c r="I55" s="117" t="s">
        <v>52</v>
      </c>
      <c r="J55" s="44">
        <v>0.2</v>
      </c>
      <c r="K55" s="51" t="b">
        <f>IF(AND(COUNTIF(TAUXTVA1:TAUXTVA4, J55) = 0, J55 &lt;&gt; 0), FALSE, IF(ISBLANK(J55), FALSE, TRUE))</f>
        <v>1</v>
      </c>
      <c r="L55" s="52" t="b">
        <f>IF(AND(A55 = "9", OR(I55 = "Variante", I55 = "Option")), FALSE, TRUE)</f>
        <v>1</v>
      </c>
      <c r="M55" s="50">
        <f>IF(AND(L55 = TRUE, K55 = TRUE), J55, "")</f>
        <v>0.2</v>
      </c>
    </row>
    <row r="56" spans="1:14" ht="13.5" thickTop="1" x14ac:dyDescent="0.2">
      <c r="A56" s="112" t="s">
        <v>66</v>
      </c>
    </row>
    <row r="57" spans="1:14" s="126" customFormat="1" thickBot="1" x14ac:dyDescent="0.25">
      <c r="A57" s="127" t="s">
        <v>89</v>
      </c>
      <c r="B57" s="128" t="s">
        <v>122</v>
      </c>
      <c r="C57" s="129" t="s">
        <v>123</v>
      </c>
      <c r="D57" s="119"/>
      <c r="E57" s="119"/>
      <c r="F57" s="119"/>
      <c r="G57" s="120"/>
      <c r="H57" s="120"/>
      <c r="I57" s="121"/>
      <c r="J57" s="122"/>
      <c r="K57" s="123"/>
      <c r="L57" s="119"/>
      <c r="M57" s="124"/>
      <c r="N57" s="125"/>
    </row>
    <row r="58" spans="1:14" ht="14.25" thickTop="1" thickBot="1" x14ac:dyDescent="0.25">
      <c r="A58" s="112" t="s">
        <v>62</v>
      </c>
      <c r="B58" s="113" t="s">
        <v>124</v>
      </c>
      <c r="C58" s="114" t="s">
        <v>125</v>
      </c>
      <c r="D58" s="113" t="s">
        <v>84</v>
      </c>
      <c r="E58" s="115">
        <v>49.1</v>
      </c>
      <c r="G58" s="116"/>
      <c r="H58" s="116" t="str">
        <f>IF(ISBLANK(G58), "", ROUND(E58 * ROUND(G58, 2), 2))</f>
        <v/>
      </c>
      <c r="I58" s="117" t="s">
        <v>52</v>
      </c>
      <c r="J58" s="44">
        <v>0.2</v>
      </c>
      <c r="K58" s="51" t="b">
        <f>IF(AND(COUNTIF(TAUXTVA1:TAUXTVA4, J58) = 0, J58 &lt;&gt; 0), FALSE, IF(ISBLANK(J58), FALSE, TRUE))</f>
        <v>1</v>
      </c>
      <c r="L58" s="52" t="b">
        <f>IF(AND(A58 = "9", OR(I58 = "Variante", I58 = "Option")), FALSE, TRUE)</f>
        <v>1</v>
      </c>
      <c r="M58" s="50">
        <f>IF(AND(L58 = TRUE, K58 = TRUE), J58, "")</f>
        <v>0.2</v>
      </c>
    </row>
    <row r="59" spans="1:14" ht="14.25" thickTop="1" thickBot="1" x14ac:dyDescent="0.25">
      <c r="A59" s="112" t="s">
        <v>66</v>
      </c>
    </row>
    <row r="60" spans="1:14" ht="14.25" thickTop="1" thickBot="1" x14ac:dyDescent="0.25">
      <c r="A60" s="112" t="s">
        <v>62</v>
      </c>
      <c r="B60" s="113" t="s">
        <v>126</v>
      </c>
      <c r="C60" s="114" t="s">
        <v>127</v>
      </c>
      <c r="D60" s="113" t="s">
        <v>84</v>
      </c>
      <c r="E60" s="115">
        <v>14</v>
      </c>
      <c r="G60" s="116"/>
      <c r="H60" s="116" t="str">
        <f>IF(ISBLANK(G60), "", ROUND(E60 * ROUND(G60, 2), 2))</f>
        <v/>
      </c>
      <c r="I60" s="117" t="s">
        <v>52</v>
      </c>
      <c r="J60" s="44">
        <v>0.2</v>
      </c>
      <c r="K60" s="51" t="b">
        <f>IF(AND(COUNTIF(TAUXTVA1:TAUXTVA4, J60) = 0, J60 &lt;&gt; 0), FALSE, IF(ISBLANK(J60), FALSE, TRUE))</f>
        <v>1</v>
      </c>
      <c r="L60" s="52" t="b">
        <f>IF(AND(A60 = "9", OR(I60 = "Variante", I60 = "Option")), FALSE, TRUE)</f>
        <v>1</v>
      </c>
      <c r="M60" s="50">
        <f>IF(AND(L60 = TRUE, K60 = TRUE), J60, "")</f>
        <v>0.2</v>
      </c>
    </row>
    <row r="61" spans="1:14" ht="13.5" thickTop="1" x14ac:dyDescent="0.2">
      <c r="A61" s="112" t="s">
        <v>66</v>
      </c>
    </row>
    <row r="62" spans="1:14" s="76" customFormat="1" ht="13.5" thickBot="1" x14ac:dyDescent="0.25">
      <c r="A62" s="109" t="s">
        <v>59</v>
      </c>
      <c r="B62" s="110" t="s">
        <v>128</v>
      </c>
      <c r="C62" s="111" t="s">
        <v>129</v>
      </c>
      <c r="D62" s="102"/>
      <c r="E62" s="102"/>
      <c r="F62" s="102"/>
      <c r="G62" s="104"/>
      <c r="H62" s="104"/>
      <c r="I62" s="105"/>
      <c r="J62" s="106"/>
      <c r="K62" s="107"/>
      <c r="L62" s="102"/>
      <c r="M62" s="108"/>
      <c r="N62" s="45"/>
    </row>
    <row r="63" spans="1:14" ht="14.25" thickTop="1" thickBot="1" x14ac:dyDescent="0.25">
      <c r="A63" s="112" t="s">
        <v>62</v>
      </c>
      <c r="B63" s="113" t="s">
        <v>130</v>
      </c>
      <c r="C63" s="114" t="s">
        <v>131</v>
      </c>
      <c r="D63" s="113" t="s">
        <v>71</v>
      </c>
      <c r="E63" s="118">
        <v>1</v>
      </c>
      <c r="G63" s="116"/>
      <c r="H63" s="116" t="str">
        <f>IF(ISBLANK(G63), "", ROUND(E63 * ROUND(G63, 2), 2))</f>
        <v/>
      </c>
      <c r="I63" s="117" t="s">
        <v>52</v>
      </c>
      <c r="J63" s="44">
        <v>0.2</v>
      </c>
      <c r="K63" s="51" t="b">
        <f>IF(AND(COUNTIF(TAUXTVA1:TAUXTVA4, J63) = 0, J63 &lt;&gt; 0), FALSE, IF(ISBLANK(J63), FALSE, TRUE))</f>
        <v>1</v>
      </c>
      <c r="L63" s="52" t="b">
        <f>IF(AND(A63 = "9", OR(I63 = "Variante", I63 = "Option")), FALSE, TRUE)</f>
        <v>1</v>
      </c>
      <c r="M63" s="50">
        <f>IF(AND(L63 = TRUE, K63 = TRUE), J63, "")</f>
        <v>0.2</v>
      </c>
    </row>
    <row r="64" spans="1:14" ht="13.5" thickTop="1" x14ac:dyDescent="0.2">
      <c r="A64" s="112" t="s">
        <v>94</v>
      </c>
      <c r="C64" s="114" t="s">
        <v>132</v>
      </c>
    </row>
    <row r="65" spans="1:14" x14ac:dyDescent="0.2">
      <c r="A65" s="112" t="s">
        <v>66</v>
      </c>
    </row>
    <row r="66" spans="1:14" s="76" customFormat="1" ht="13.5" thickBot="1" x14ac:dyDescent="0.25">
      <c r="A66" s="109" t="s">
        <v>59</v>
      </c>
      <c r="B66" s="110" t="s">
        <v>133</v>
      </c>
      <c r="C66" s="111" t="s">
        <v>134</v>
      </c>
      <c r="D66" s="102"/>
      <c r="E66" s="102"/>
      <c r="F66" s="102"/>
      <c r="G66" s="104"/>
      <c r="H66" s="104"/>
      <c r="I66" s="105"/>
      <c r="J66" s="106"/>
      <c r="K66" s="107"/>
      <c r="L66" s="102"/>
      <c r="M66" s="108"/>
      <c r="N66" s="45"/>
    </row>
    <row r="67" spans="1:14" ht="14.25" thickTop="1" thickBot="1" x14ac:dyDescent="0.25">
      <c r="A67" s="112" t="s">
        <v>62</v>
      </c>
      <c r="B67" s="113" t="s">
        <v>135</v>
      </c>
      <c r="C67" s="114" t="s">
        <v>136</v>
      </c>
      <c r="D67" s="113" t="s">
        <v>84</v>
      </c>
      <c r="E67" s="115">
        <v>15.65</v>
      </c>
      <c r="G67" s="116"/>
      <c r="H67" s="116" t="str">
        <f>IF(ISBLANK(G67), "", ROUND(E67 * ROUND(G67, 2), 2))</f>
        <v/>
      </c>
      <c r="I67" s="117" t="s">
        <v>52</v>
      </c>
      <c r="J67" s="44">
        <v>0.2</v>
      </c>
      <c r="K67" s="51" t="b">
        <f>IF(AND(COUNTIF(TAUXTVA1:TAUXTVA4, J67) = 0, J67 &lt;&gt; 0), FALSE, IF(ISBLANK(J67), FALSE, TRUE))</f>
        <v>1</v>
      </c>
      <c r="L67" s="52" t="b">
        <f>IF(AND(A67 = "9", OR(I67 = "Variante", I67 = "Option")), FALSE, TRUE)</f>
        <v>1</v>
      </c>
      <c r="M67" s="50">
        <f>IF(AND(L67 = TRUE, K67 = TRUE), J67, "")</f>
        <v>0.2</v>
      </c>
    </row>
    <row r="68" spans="1:14" ht="13.5" thickTop="1" x14ac:dyDescent="0.2">
      <c r="A68" s="112" t="s">
        <v>94</v>
      </c>
      <c r="C68" s="114" t="s">
        <v>137</v>
      </c>
    </row>
    <row r="69" spans="1:14" ht="13.5" thickBot="1" x14ac:dyDescent="0.25">
      <c r="A69" s="112" t="s">
        <v>66</v>
      </c>
    </row>
    <row r="70" spans="1:14" ht="14.25" thickTop="1" thickBot="1" x14ac:dyDescent="0.25">
      <c r="A70" s="112" t="s">
        <v>62</v>
      </c>
      <c r="B70" s="113" t="s">
        <v>138</v>
      </c>
      <c r="C70" s="114" t="s">
        <v>139</v>
      </c>
      <c r="D70" s="113" t="s">
        <v>84</v>
      </c>
      <c r="E70" s="115">
        <v>15.65</v>
      </c>
      <c r="G70" s="116"/>
      <c r="H70" s="116" t="str">
        <f>IF(ISBLANK(G70), "", ROUND(E70 * ROUND(G70, 2), 2))</f>
        <v/>
      </c>
      <c r="I70" s="117" t="s">
        <v>52</v>
      </c>
      <c r="J70" s="44">
        <v>0.2</v>
      </c>
      <c r="K70" s="51" t="b">
        <f>IF(AND(COUNTIF(TAUXTVA1:TAUXTVA4, J70) = 0, J70 &lt;&gt; 0), FALSE, IF(ISBLANK(J70), FALSE, TRUE))</f>
        <v>1</v>
      </c>
      <c r="L70" s="52" t="b">
        <f>IF(AND(A70 = "9", OR(I70 = "Variante", I70 = "Option")), FALSE, TRUE)</f>
        <v>1</v>
      </c>
      <c r="M70" s="50">
        <f>IF(AND(L70 = TRUE, K70 = TRUE), J70, "")</f>
        <v>0.2</v>
      </c>
    </row>
    <row r="71" spans="1:14" ht="13.5" thickTop="1" x14ac:dyDescent="0.2">
      <c r="A71" s="112" t="s">
        <v>94</v>
      </c>
      <c r="C71" s="114" t="s">
        <v>140</v>
      </c>
    </row>
    <row r="72" spans="1:14" ht="13.5" thickBot="1" x14ac:dyDescent="0.25">
      <c r="A72" s="112" t="s">
        <v>66</v>
      </c>
    </row>
    <row r="73" spans="1:14" ht="14.25" thickTop="1" thickBot="1" x14ac:dyDescent="0.25">
      <c r="A73" s="112" t="s">
        <v>62</v>
      </c>
      <c r="B73" s="113" t="s">
        <v>141</v>
      </c>
      <c r="C73" s="114" t="s">
        <v>142</v>
      </c>
      <c r="D73" s="113" t="s">
        <v>106</v>
      </c>
      <c r="E73" s="115">
        <v>68.430000000000007</v>
      </c>
      <c r="G73" s="116"/>
      <c r="H73" s="116" t="str">
        <f>IF(ISBLANK(G73), "", ROUND(E73 * ROUND(G73, 2), 2))</f>
        <v/>
      </c>
      <c r="I73" s="117" t="s">
        <v>52</v>
      </c>
      <c r="J73" s="44">
        <v>0.2</v>
      </c>
      <c r="K73" s="51" t="b">
        <f>IF(AND(COUNTIF(TAUXTVA1:TAUXTVA4, J73) = 0, J73 &lt;&gt; 0), FALSE, IF(ISBLANK(J73), FALSE, TRUE))</f>
        <v>1</v>
      </c>
      <c r="L73" s="52" t="b">
        <f>IF(AND(A73 = "9", OR(I73 = "Variante", I73 = "Option")), FALSE, TRUE)</f>
        <v>1</v>
      </c>
      <c r="M73" s="50">
        <f>IF(AND(L73 = TRUE, K73 = TRUE), J73, "")</f>
        <v>0.2</v>
      </c>
    </row>
    <row r="74" spans="1:14" ht="13.5" thickTop="1" x14ac:dyDescent="0.2">
      <c r="A74" s="112" t="s">
        <v>66</v>
      </c>
    </row>
    <row r="75" spans="1:14" s="76" customFormat="1" x14ac:dyDescent="0.2">
      <c r="A75" s="109" t="s">
        <v>143</v>
      </c>
      <c r="B75" s="110" t="s">
        <v>57</v>
      </c>
      <c r="C75" s="111" t="s">
        <v>144</v>
      </c>
      <c r="D75" s="102"/>
      <c r="E75" s="102"/>
      <c r="F75" s="102"/>
      <c r="G75" s="104"/>
      <c r="H75" s="104">
        <f>IF(COUNTIF(L8:L74, FALSE) = COUNTIF(A8:A74, "9"), SUMIF(A8:A74, "9", H8:H74), SUMIF(L8:L74, TRUE, H8:H74))</f>
        <v>0</v>
      </c>
      <c r="I75" s="24" t="str">
        <f>IF(AND(COUNTIF(B8:B74, "9") &gt; 0, COUNTIF(L8:L74, FALSE) = COUNTIF(B8:B74, "9")), "Non totalisé", "")</f>
        <v/>
      </c>
      <c r="J75" s="106"/>
      <c r="K75" s="107"/>
      <c r="L75" s="102"/>
      <c r="M75" s="108"/>
      <c r="N75" s="45"/>
    </row>
    <row r="76" spans="1:14" s="76" customFormat="1" x14ac:dyDescent="0.2">
      <c r="A76" s="101"/>
      <c r="B76" s="102"/>
      <c r="C76" s="103"/>
      <c r="D76" s="102"/>
      <c r="E76" s="102"/>
      <c r="F76" s="102"/>
      <c r="G76" s="104"/>
      <c r="H76" s="104"/>
      <c r="I76" s="105"/>
      <c r="J76" s="106"/>
      <c r="K76" s="107"/>
      <c r="L76" s="102"/>
      <c r="M76" s="108"/>
      <c r="N76" s="45"/>
    </row>
    <row r="77" spans="1:14" s="76" customFormat="1" x14ac:dyDescent="0.2">
      <c r="A77" s="130" t="s">
        <v>145</v>
      </c>
      <c r="B77" s="132" t="s">
        <v>54</v>
      </c>
      <c r="C77" s="134" t="s">
        <v>146</v>
      </c>
      <c r="D77" s="138"/>
      <c r="E77" s="138"/>
      <c r="F77" s="138"/>
      <c r="G77" s="143"/>
      <c r="H77" s="142"/>
      <c r="I77" s="147"/>
      <c r="J77" s="149"/>
      <c r="K77" s="107"/>
      <c r="L77" s="102"/>
      <c r="M77" s="108"/>
      <c r="N77" s="45"/>
    </row>
    <row r="78" spans="1:14" s="76" customFormat="1" x14ac:dyDescent="0.2">
      <c r="A78" s="101"/>
      <c r="B78" s="102"/>
      <c r="C78" s="135"/>
      <c r="D78" s="139"/>
      <c r="E78" s="139"/>
      <c r="F78" s="139"/>
      <c r="G78" s="144"/>
      <c r="H78" s="141"/>
      <c r="I78" s="105"/>
      <c r="J78" s="106"/>
      <c r="K78" s="107"/>
      <c r="L78" s="102"/>
      <c r="M78" s="108"/>
      <c r="N78" s="45"/>
    </row>
    <row r="79" spans="1:14" s="76" customFormat="1" x14ac:dyDescent="0.2">
      <c r="A79" s="101"/>
      <c r="B79" s="102"/>
      <c r="C79" s="136" t="s">
        <v>147</v>
      </c>
      <c r="D79" s="139"/>
      <c r="E79" s="139"/>
      <c r="F79" s="139"/>
      <c r="G79" s="144"/>
      <c r="H79" s="141">
        <f>SUMIF(L6:L76, TRUE, H6:H76)</f>
        <v>0</v>
      </c>
      <c r="I79" s="105"/>
      <c r="J79" s="106"/>
      <c r="K79" s="107"/>
      <c r="L79" s="102"/>
      <c r="M79" s="108"/>
      <c r="N79" s="45"/>
    </row>
    <row r="80" spans="1:14" s="76" customFormat="1" x14ac:dyDescent="0.2">
      <c r="A80" s="101"/>
      <c r="B80" s="102"/>
      <c r="C80" s="136" t="s">
        <v>148</v>
      </c>
      <c r="D80" s="139"/>
      <c r="E80" s="139"/>
      <c r="F80" s="139"/>
      <c r="G80" s="144"/>
      <c r="H80" s="141">
        <f>IF(COUNTIF(K6:K76, FALSE) = 0, ROUND(TAUXTVA1 * SUMIF(M6:M76, TAUXTVA1, H6:H76), 2)+ ROUND(TAUXTVA2 * SUMIF(M6:M76, TAUXTVA2, H6:H76), 2)+ ROUND(TAUXTVA3 * SUMIF(M6:M76, TAUXTVA3, H6:H76), 2)+ ROUND(TAUXTVA4 * SUMIF(M6:M76, TAUXTVA4, H6:H76), 2), "Présence d'un taux de TVA non supporté,")</f>
        <v>0</v>
      </c>
      <c r="I80" s="105"/>
      <c r="J80" s="106"/>
      <c r="K80" s="107"/>
      <c r="L80" s="102"/>
      <c r="M80" s="108"/>
      <c r="N80" s="45"/>
    </row>
    <row r="81" spans="1:14" s="76" customFormat="1" x14ac:dyDescent="0.2">
      <c r="A81" s="131"/>
      <c r="B81" s="133"/>
      <c r="C81" s="137" t="s">
        <v>149</v>
      </c>
      <c r="D81" s="140"/>
      <c r="E81" s="140"/>
      <c r="F81" s="140"/>
      <c r="G81" s="145"/>
      <c r="H81" s="146">
        <f>IF(COUNTIF(K6:K76, FALSE) = 0, H79 + H80, "calcul de la TVA impossible.")</f>
        <v>0</v>
      </c>
      <c r="I81" s="148"/>
      <c r="J81" s="150"/>
      <c r="K81" s="107"/>
      <c r="L81" s="102"/>
      <c r="M81" s="108"/>
      <c r="N81" s="45"/>
    </row>
  </sheetData>
  <sheetProtection algorithmName="SHA-512" hashValue="rDV1qC8dxfzbeU+0YP/ivNCinnAQxlUa39L34sBFHB/HuWL+PmLLQtIyFH8K8E5xOFv8HfPotrSdBnMwivrmnw==" saltValue="HM+d9keo7+HdF5N0rWZr7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7EDBB-3DAA-48D0-BCAE-9ED58613AEB4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51" t="s">
        <v>150</v>
      </c>
      <c r="C1" s="1"/>
      <c r="D1" s="1"/>
      <c r="E1" s="1"/>
      <c r="F1" s="2"/>
      <c r="G1" s="11"/>
    </row>
    <row r="2" spans="2:7" ht="9.75" customHeight="1" x14ac:dyDescent="0.2">
      <c r="B2" s="57"/>
      <c r="C2" s="3"/>
      <c r="D2" s="3"/>
      <c r="E2" s="3"/>
      <c r="F2" s="4"/>
    </row>
    <row r="3" spans="2:7" ht="9.75" customHeight="1" x14ac:dyDescent="0.2">
      <c r="B3" s="57"/>
      <c r="C3" s="3"/>
      <c r="D3" s="3"/>
      <c r="E3" s="3"/>
      <c r="F3" s="4"/>
    </row>
    <row r="4" spans="2:7" ht="9.75" customHeight="1" x14ac:dyDescent="0.2">
      <c r="B4" s="57"/>
      <c r="C4" s="3"/>
      <c r="D4" s="3"/>
      <c r="E4" s="3"/>
      <c r="F4" s="4"/>
    </row>
    <row r="5" spans="2:7" ht="9.75" customHeight="1" x14ac:dyDescent="0.2">
      <c r="B5" s="57"/>
      <c r="C5" s="3"/>
      <c r="D5" s="3"/>
      <c r="E5" s="3"/>
      <c r="F5" s="4"/>
    </row>
    <row r="6" spans="2:7" x14ac:dyDescent="0.2">
      <c r="B6" s="57"/>
      <c r="C6" s="3"/>
      <c r="D6" s="3"/>
      <c r="E6" s="3"/>
      <c r="F6" s="4"/>
    </row>
    <row r="7" spans="2:7" ht="9.75" customHeight="1" x14ac:dyDescent="0.2">
      <c r="B7" s="57"/>
      <c r="C7" s="3"/>
      <c r="D7" s="3"/>
      <c r="E7" s="3"/>
      <c r="F7" s="4"/>
    </row>
    <row r="8" spans="2:7" ht="9.75" customHeight="1" x14ac:dyDescent="0.2">
      <c r="B8" s="57"/>
      <c r="C8" s="3"/>
      <c r="D8" s="3"/>
      <c r="E8" s="3"/>
      <c r="F8" s="4"/>
    </row>
    <row r="9" spans="2:7" ht="9.75" customHeight="1" x14ac:dyDescent="0.2">
      <c r="B9" s="57"/>
      <c r="C9" s="3"/>
      <c r="D9" s="3"/>
      <c r="E9" s="3"/>
      <c r="F9" s="4"/>
    </row>
    <row r="10" spans="2:7" ht="9.75" customHeight="1" x14ac:dyDescent="0.2">
      <c r="B10" s="57"/>
      <c r="C10" s="3"/>
      <c r="D10" s="3"/>
      <c r="E10" s="3"/>
      <c r="F10" s="4"/>
    </row>
    <row r="11" spans="2:7" x14ac:dyDescent="0.2">
      <c r="B11" s="57"/>
      <c r="C11" s="3"/>
      <c r="D11" s="3"/>
      <c r="E11" s="3"/>
      <c r="F11" s="4"/>
    </row>
    <row r="12" spans="2:7" ht="9.75" customHeight="1" x14ac:dyDescent="0.2">
      <c r="B12" s="57"/>
      <c r="C12" s="59" t="str">
        <f>IF(Paramètres!$C$5&lt;&gt;"", Paramètres!$C$5, "")</f>
        <v>Rénovation de la MAM - CH DOLE</v>
      </c>
      <c r="D12" s="59"/>
      <c r="E12" s="59"/>
      <c r="F12" s="60"/>
    </row>
    <row r="13" spans="2:7" ht="9.75" customHeight="1" x14ac:dyDescent="0.2">
      <c r="B13" s="57"/>
      <c r="C13" s="59"/>
      <c r="D13" s="59"/>
      <c r="E13" s="59"/>
      <c r="F13" s="60"/>
    </row>
    <row r="14" spans="2:7" ht="9.75" customHeight="1" x14ac:dyDescent="0.2">
      <c r="B14" s="57"/>
      <c r="C14" s="59"/>
      <c r="D14" s="59"/>
      <c r="E14" s="59"/>
      <c r="F14" s="60"/>
    </row>
    <row r="15" spans="2:7" ht="9.75" customHeight="1" x14ac:dyDescent="0.2">
      <c r="B15" s="57"/>
      <c r="C15" s="59"/>
      <c r="D15" s="59"/>
      <c r="E15" s="59"/>
      <c r="F15" s="60"/>
    </row>
    <row r="16" spans="2:7" ht="12.75" customHeight="1" x14ac:dyDescent="0.2">
      <c r="B16" s="57"/>
      <c r="C16" s="59"/>
      <c r="D16" s="59"/>
      <c r="E16" s="59"/>
      <c r="F16" s="60"/>
    </row>
    <row r="17" spans="2:10" ht="9.75" customHeight="1" x14ac:dyDescent="0.2">
      <c r="B17" s="57"/>
      <c r="C17" s="3"/>
      <c r="D17" s="3"/>
      <c r="E17" s="3"/>
      <c r="F17" s="4"/>
    </row>
    <row r="18" spans="2:10" ht="9.75" customHeight="1" x14ac:dyDescent="0.2">
      <c r="B18" s="57"/>
      <c r="C18" s="3"/>
      <c r="D18" s="3"/>
      <c r="E18" s="3"/>
      <c r="F18" s="4"/>
    </row>
    <row r="19" spans="2:10" ht="9.75" customHeight="1" x14ac:dyDescent="0.2">
      <c r="B19" s="57"/>
      <c r="C19" s="3"/>
      <c r="D19" s="3"/>
      <c r="E19" s="3"/>
      <c r="F19" s="4"/>
    </row>
    <row r="20" spans="2:10" ht="9.75" customHeight="1" x14ac:dyDescent="0.2">
      <c r="B20" s="57"/>
      <c r="C20" s="3"/>
      <c r="D20" s="3"/>
      <c r="E20" s="3"/>
      <c r="F20" s="4"/>
    </row>
    <row r="21" spans="2:10" ht="12.75" customHeight="1" x14ac:dyDescent="0.2">
      <c r="B21" s="57"/>
      <c r="C21" s="61" t="str">
        <f>IF(Paramètres!$C$24&lt;&gt;"", Paramètres!$C$24, "")</f>
        <v/>
      </c>
      <c r="D21" s="61"/>
      <c r="E21" s="61"/>
      <c r="F21" s="62"/>
    </row>
    <row r="22" spans="2:10" ht="9.75" customHeight="1" x14ac:dyDescent="0.2">
      <c r="B22" s="57"/>
      <c r="C22" s="61"/>
      <c r="D22" s="61"/>
      <c r="E22" s="61"/>
      <c r="F22" s="62"/>
    </row>
    <row r="23" spans="2:10" ht="9.75" customHeight="1" x14ac:dyDescent="0.2">
      <c r="B23" s="57"/>
      <c r="C23" s="63" t="str">
        <f>IF(Paramètres!$C$26&lt;&gt;"", Paramètres!$C$26, "")</f>
        <v/>
      </c>
      <c r="D23" s="63"/>
      <c r="E23" s="63"/>
      <c r="F23" s="64"/>
    </row>
    <row r="24" spans="2:10" ht="9.75" customHeight="1" x14ac:dyDescent="0.2">
      <c r="B24" s="57"/>
      <c r="C24" s="63"/>
      <c r="D24" s="63"/>
      <c r="E24" s="63"/>
      <c r="F24" s="64"/>
    </row>
    <row r="25" spans="2:10" ht="9.75" customHeight="1" x14ac:dyDescent="0.2">
      <c r="B25" s="57"/>
      <c r="C25" s="61" t="str">
        <f>IF(Paramètres!$C$28&lt;&gt;"", Paramètres!$C$28, "")</f>
        <v/>
      </c>
      <c r="D25" s="61"/>
      <c r="E25" s="61"/>
      <c r="F25" s="62"/>
    </row>
    <row r="26" spans="2:10" x14ac:dyDescent="0.2">
      <c r="B26" s="57"/>
      <c r="C26" s="61"/>
      <c r="D26" s="61"/>
      <c r="E26" s="61"/>
      <c r="F26" s="62"/>
    </row>
    <row r="27" spans="2:10" ht="9.75" customHeight="1" x14ac:dyDescent="0.2">
      <c r="B27" s="57"/>
      <c r="C27" s="3"/>
      <c r="D27" s="3"/>
      <c r="E27" s="3"/>
      <c r="F27" s="4"/>
    </row>
    <row r="28" spans="2:10" ht="9.75" customHeight="1" x14ac:dyDescent="0.2">
      <c r="B28" s="57"/>
      <c r="C28" s="3"/>
      <c r="D28" s="3"/>
      <c r="E28" s="3"/>
      <c r="F28" s="4"/>
    </row>
    <row r="29" spans="2:10" ht="9.75" customHeight="1" x14ac:dyDescent="0.2">
      <c r="B29" s="57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7"/>
      <c r="C30" s="6"/>
      <c r="D30" s="6"/>
      <c r="E30" s="6"/>
      <c r="F30" s="7"/>
    </row>
    <row r="31" spans="2:10" x14ac:dyDescent="0.2">
      <c r="B31" s="57"/>
      <c r="C31" s="152" t="s">
        <v>151</v>
      </c>
      <c r="D31" s="65"/>
      <c r="E31" s="65"/>
      <c r="F31" s="66"/>
    </row>
    <row r="32" spans="2:10" ht="9.75" customHeight="1" x14ac:dyDescent="0.2">
      <c r="B32" s="57"/>
      <c r="C32" s="65"/>
      <c r="D32" s="65"/>
      <c r="E32" s="65"/>
      <c r="F32" s="66"/>
    </row>
    <row r="33" spans="2:6" ht="9.75" customHeight="1" x14ac:dyDescent="0.2">
      <c r="B33" s="57"/>
      <c r="C33" s="65"/>
      <c r="D33" s="65"/>
      <c r="E33" s="65"/>
      <c r="F33" s="66"/>
    </row>
    <row r="34" spans="2:6" ht="9.75" customHeight="1" x14ac:dyDescent="0.2">
      <c r="B34" s="57"/>
      <c r="C34" s="65"/>
      <c r="D34" s="65"/>
      <c r="E34" s="65"/>
      <c r="F34" s="66"/>
    </row>
    <row r="35" spans="2:6" ht="9.75" customHeight="1" x14ac:dyDescent="0.2">
      <c r="B35" s="57"/>
      <c r="C35" s="65"/>
      <c r="D35" s="65"/>
      <c r="E35" s="65"/>
      <c r="F35" s="66"/>
    </row>
    <row r="36" spans="2:6" x14ac:dyDescent="0.2">
      <c r="B36" s="57"/>
      <c r="C36" s="65"/>
      <c r="D36" s="65"/>
      <c r="E36" s="65"/>
      <c r="F36" s="66"/>
    </row>
    <row r="37" spans="2:6" ht="9.75" customHeight="1" x14ac:dyDescent="0.2">
      <c r="B37" s="57"/>
      <c r="C37" s="65"/>
      <c r="D37" s="65"/>
      <c r="E37" s="65"/>
      <c r="F37" s="66"/>
    </row>
    <row r="38" spans="2:6" ht="9.75" customHeight="1" x14ac:dyDescent="0.2">
      <c r="B38" s="57"/>
      <c r="C38" s="65"/>
      <c r="D38" s="65"/>
      <c r="E38" s="65"/>
      <c r="F38" s="66"/>
    </row>
    <row r="39" spans="2:6" ht="9.75" customHeight="1" x14ac:dyDescent="0.2">
      <c r="B39" s="57"/>
      <c r="C39" s="65"/>
      <c r="D39" s="65"/>
      <c r="E39" s="65"/>
      <c r="F39" s="66"/>
    </row>
    <row r="40" spans="2:6" ht="9.75" customHeight="1" x14ac:dyDescent="0.2">
      <c r="B40" s="57"/>
      <c r="C40" s="65"/>
      <c r="D40" s="65"/>
      <c r="E40" s="65"/>
      <c r="F40" s="66"/>
    </row>
    <row r="41" spans="2:6" ht="12.75" customHeight="1" x14ac:dyDescent="0.2">
      <c r="B41" s="57"/>
      <c r="C41" s="65"/>
      <c r="D41" s="65"/>
      <c r="E41" s="65"/>
      <c r="F41" s="66"/>
    </row>
    <row r="42" spans="2:6" ht="9.75" customHeight="1" x14ac:dyDescent="0.2">
      <c r="B42" s="57"/>
      <c r="C42" s="65"/>
      <c r="D42" s="65"/>
      <c r="E42" s="65"/>
      <c r="F42" s="66"/>
    </row>
    <row r="43" spans="2:6" ht="9.75" customHeight="1" x14ac:dyDescent="0.2">
      <c r="B43" s="57"/>
      <c r="C43" s="65"/>
      <c r="D43" s="65"/>
      <c r="E43" s="65"/>
      <c r="F43" s="66"/>
    </row>
    <row r="44" spans="2:6" ht="9.75" customHeight="1" x14ac:dyDescent="0.2">
      <c r="B44" s="57"/>
      <c r="C44" s="65"/>
      <c r="D44" s="65"/>
      <c r="E44" s="65"/>
      <c r="F44" s="66"/>
    </row>
    <row r="45" spans="2:6" ht="9.75" customHeight="1" x14ac:dyDescent="0.2">
      <c r="B45" s="57"/>
      <c r="C45" s="65"/>
      <c r="D45" s="65"/>
      <c r="E45" s="65"/>
      <c r="F45" s="66"/>
    </row>
    <row r="46" spans="2:6" ht="12.75" customHeight="1" x14ac:dyDescent="0.2">
      <c r="B46" s="57"/>
      <c r="C46" s="65"/>
      <c r="D46" s="65"/>
      <c r="E46" s="65"/>
      <c r="F46" s="66"/>
    </row>
    <row r="47" spans="2:6" ht="9.75" customHeight="1" x14ac:dyDescent="0.2">
      <c r="B47" s="57"/>
      <c r="C47" s="3"/>
      <c r="D47" s="3"/>
      <c r="E47" s="3"/>
      <c r="F47" s="4"/>
    </row>
    <row r="48" spans="2:6" ht="9.75" customHeight="1" x14ac:dyDescent="0.2">
      <c r="B48" s="57"/>
      <c r="C48" s="67" t="str">
        <f xml:space="preserve"> Paramètres!$C$9 &amp; ""</f>
        <v>Lot n°4</v>
      </c>
      <c r="D48" s="67"/>
      <c r="E48" s="67"/>
      <c r="F48" s="68"/>
    </row>
    <row r="49" spans="2:6" ht="9.75" customHeight="1" x14ac:dyDescent="0.2">
      <c r="B49" s="57"/>
      <c r="C49" s="67"/>
      <c r="D49" s="67"/>
      <c r="E49" s="67"/>
      <c r="F49" s="68"/>
    </row>
    <row r="50" spans="2:6" ht="9.75" customHeight="1" x14ac:dyDescent="0.2">
      <c r="B50" s="57"/>
      <c r="C50" s="67"/>
      <c r="D50" s="67"/>
      <c r="E50" s="67"/>
      <c r="F50" s="68"/>
    </row>
    <row r="51" spans="2:6" ht="12.75" customHeight="1" x14ac:dyDescent="0.2">
      <c r="B51" s="57"/>
      <c r="C51" s="3"/>
      <c r="D51" s="3"/>
      <c r="E51" s="3"/>
      <c r="F51" s="4"/>
    </row>
    <row r="52" spans="2:6" ht="9.75" customHeight="1" x14ac:dyDescent="0.2">
      <c r="B52" s="57"/>
      <c r="C52" s="69" t="str">
        <f xml:space="preserve"> Paramètres!$C$11 &amp; ""</f>
        <v>CLOISONS - FAUX PLAFOND - PEINTURES</v>
      </c>
      <c r="D52" s="69"/>
      <c r="E52" s="69"/>
      <c r="F52" s="70"/>
    </row>
    <row r="53" spans="2:6" ht="9.75" customHeight="1" x14ac:dyDescent="0.2">
      <c r="B53" s="57"/>
      <c r="C53" s="69"/>
      <c r="D53" s="69"/>
      <c r="E53" s="69"/>
      <c r="F53" s="70"/>
    </row>
    <row r="54" spans="2:6" ht="9.75" customHeight="1" x14ac:dyDescent="0.2">
      <c r="B54" s="57"/>
      <c r="C54" s="69"/>
      <c r="D54" s="69"/>
      <c r="E54" s="69"/>
      <c r="F54" s="70"/>
    </row>
    <row r="55" spans="2:6" ht="9.75" customHeight="1" x14ac:dyDescent="0.2">
      <c r="B55" s="57"/>
      <c r="C55" s="69"/>
      <c r="D55" s="69"/>
      <c r="E55" s="69"/>
      <c r="F55" s="70"/>
    </row>
    <row r="56" spans="2:6" x14ac:dyDescent="0.2">
      <c r="B56" s="57"/>
      <c r="C56" s="69"/>
      <c r="D56" s="69"/>
      <c r="E56" s="69"/>
      <c r="F56" s="70"/>
    </row>
    <row r="57" spans="2:6" ht="9.75" customHeight="1" x14ac:dyDescent="0.2">
      <c r="B57" s="57"/>
      <c r="C57" s="3"/>
      <c r="D57" s="3"/>
      <c r="E57" s="3"/>
      <c r="F57" s="4"/>
    </row>
    <row r="58" spans="2:6" ht="9.75" customHeight="1" x14ac:dyDescent="0.2">
      <c r="B58" s="57"/>
      <c r="C58" s="3"/>
      <c r="D58" s="3"/>
      <c r="E58" s="3"/>
      <c r="F58" s="4"/>
    </row>
    <row r="59" spans="2:6" ht="9.75" customHeight="1" x14ac:dyDescent="0.2">
      <c r="B59" s="57"/>
      <c r="C59" s="3"/>
      <c r="D59" s="3"/>
      <c r="E59" s="3"/>
      <c r="F59" s="4"/>
    </row>
    <row r="60" spans="2:6" ht="9.75" customHeight="1" x14ac:dyDescent="0.2">
      <c r="B60" s="57"/>
      <c r="C60" s="3"/>
      <c r="D60" s="3"/>
      <c r="E60" s="3"/>
      <c r="F60" s="4"/>
    </row>
    <row r="61" spans="2:6" x14ac:dyDescent="0.2">
      <c r="B61" s="57"/>
      <c r="C61" s="3"/>
      <c r="D61" s="3"/>
      <c r="E61" s="3"/>
      <c r="F61" s="4"/>
    </row>
    <row r="62" spans="2:6" ht="9.75" customHeight="1" x14ac:dyDescent="0.2">
      <c r="B62" s="57"/>
      <c r="C62" s="3"/>
      <c r="D62" s="3"/>
      <c r="E62" s="3"/>
      <c r="F62" s="4"/>
    </row>
    <row r="63" spans="2:6" ht="9.75" customHeight="1" x14ac:dyDescent="0.2">
      <c r="B63" s="57"/>
      <c r="C63" s="3"/>
      <c r="D63" s="3"/>
      <c r="E63" s="3"/>
      <c r="F63" s="4"/>
    </row>
    <row r="64" spans="2:6" ht="9.75" customHeight="1" x14ac:dyDescent="0.2">
      <c r="B64" s="57"/>
      <c r="C64" s="3"/>
      <c r="D64" s="3"/>
      <c r="E64" s="3"/>
      <c r="F64" s="4"/>
    </row>
    <row r="65" spans="2:6" ht="9.75" customHeight="1" x14ac:dyDescent="0.2">
      <c r="B65" s="57"/>
      <c r="C65" s="3"/>
      <c r="D65" s="6"/>
      <c r="E65" s="6"/>
      <c r="F65" s="4"/>
    </row>
    <row r="66" spans="2:6" ht="9.75" customHeight="1" x14ac:dyDescent="0.2">
      <c r="B66" s="57"/>
      <c r="C66" s="3"/>
      <c r="D66" s="6"/>
      <c r="E66" s="6"/>
      <c r="F66" s="4"/>
    </row>
    <row r="67" spans="2:6" ht="9.75" customHeight="1" x14ac:dyDescent="0.2">
      <c r="B67" s="57"/>
      <c r="C67" s="3"/>
      <c r="D67" s="6"/>
      <c r="E67" s="6"/>
      <c r="F67" s="4"/>
    </row>
    <row r="68" spans="2:6" ht="9.75" customHeight="1" x14ac:dyDescent="0.2">
      <c r="B68" s="57"/>
      <c r="C68" s="3"/>
      <c r="D68" s="6"/>
      <c r="E68" s="6"/>
      <c r="F68" s="4"/>
    </row>
    <row r="69" spans="2:6" ht="9.75" customHeight="1" x14ac:dyDescent="0.2">
      <c r="B69" s="57"/>
      <c r="C69" s="3"/>
      <c r="D69" s="6"/>
      <c r="E69" s="6"/>
      <c r="F69" s="4"/>
    </row>
    <row r="70" spans="2:6" ht="15.75" customHeight="1" x14ac:dyDescent="0.2">
      <c r="B70" s="57"/>
      <c r="C70" s="3"/>
      <c r="D70" s="6"/>
      <c r="E70" s="6"/>
      <c r="F70" s="4"/>
    </row>
    <row r="71" spans="2:6" ht="9.75" customHeight="1" x14ac:dyDescent="0.2">
      <c r="B71" s="57"/>
      <c r="C71" s="3"/>
      <c r="D71" s="56" t="s">
        <v>0</v>
      </c>
      <c r="E71" s="56" t="str">
        <f>IF(Paramètres!$C$7&lt;&gt;"", Paramètres!$C$7, "")</f>
        <v>24.31</v>
      </c>
      <c r="F71" s="4"/>
    </row>
    <row r="72" spans="2:6" ht="9.75" customHeight="1" x14ac:dyDescent="0.2">
      <c r="B72" s="57"/>
      <c r="C72" s="3"/>
      <c r="D72" s="56"/>
      <c r="E72" s="56"/>
      <c r="F72" s="4"/>
    </row>
    <row r="73" spans="2:6" ht="9.75" customHeight="1" x14ac:dyDescent="0.2">
      <c r="B73" s="57"/>
      <c r="C73" s="3"/>
      <c r="D73" s="56" t="s">
        <v>1</v>
      </c>
      <c r="E73" s="71" t="str">
        <f>IF(Paramètres!$C$13&lt;&gt;"", Paramètres!$C$13, "")</f>
        <v>24/09/2025</v>
      </c>
      <c r="F73" s="4"/>
    </row>
    <row r="74" spans="2:6" ht="9.75" customHeight="1" x14ac:dyDescent="0.2">
      <c r="B74" s="57"/>
      <c r="C74" s="3"/>
      <c r="D74" s="56"/>
      <c r="E74" s="71"/>
      <c r="F74" s="4"/>
    </row>
    <row r="75" spans="2:6" ht="9.75" customHeight="1" x14ac:dyDescent="0.2">
      <c r="B75" s="57"/>
      <c r="C75" s="3"/>
      <c r="D75" s="56" t="s">
        <v>32</v>
      </c>
      <c r="E75" s="56" t="str">
        <f>IF(Paramètres!$C$15&lt;&gt;"", Paramètres!$C$15, "")</f>
        <v>DCE</v>
      </c>
      <c r="F75" s="4"/>
    </row>
    <row r="76" spans="2:6" ht="9.75" customHeight="1" x14ac:dyDescent="0.2">
      <c r="B76" s="57"/>
      <c r="C76" s="3"/>
      <c r="D76" s="56"/>
      <c r="E76" s="56"/>
      <c r="F76" s="4"/>
    </row>
    <row r="77" spans="2:6" ht="9.75" customHeight="1" x14ac:dyDescent="0.2">
      <c r="B77" s="57"/>
      <c r="C77" s="3"/>
      <c r="D77" s="56" t="s">
        <v>2</v>
      </c>
      <c r="E77" s="56" t="str">
        <f>IF(Paramètres!$C$17&lt;&gt;"", Paramètres!$C$17, "")</f>
        <v/>
      </c>
      <c r="F77" s="4"/>
    </row>
    <row r="78" spans="2:6" ht="9.75" customHeight="1" x14ac:dyDescent="0.2">
      <c r="B78" s="57"/>
      <c r="C78" s="3"/>
      <c r="D78" s="56"/>
      <c r="E78" s="56"/>
      <c r="F78" s="4"/>
    </row>
    <row r="79" spans="2:6" ht="9.75" customHeight="1" x14ac:dyDescent="0.2">
      <c r="B79" s="57"/>
      <c r="C79" s="3"/>
      <c r="D79" s="6"/>
      <c r="E79" s="6"/>
      <c r="F79" s="4"/>
    </row>
    <row r="80" spans="2:6" ht="9.75" customHeight="1" x14ac:dyDescent="0.2">
      <c r="B80" s="57"/>
      <c r="C80" s="3"/>
      <c r="D80" s="6"/>
      <c r="E80" s="6"/>
      <c r="F80" s="4"/>
    </row>
    <row r="81" spans="2:6" ht="9.75" customHeight="1" x14ac:dyDescent="0.2">
      <c r="B81" s="57"/>
      <c r="C81" s="3"/>
      <c r="D81" s="6"/>
      <c r="E81" s="6"/>
      <c r="F81" s="4"/>
    </row>
    <row r="82" spans="2:6" ht="9.75" customHeight="1" x14ac:dyDescent="0.2">
      <c r="B82" s="57"/>
      <c r="C82" s="3"/>
      <c r="D82" s="3"/>
      <c r="E82" s="3"/>
      <c r="F82" s="4"/>
    </row>
    <row r="83" spans="2:6" ht="9.75" customHeight="1" x14ac:dyDescent="0.2">
      <c r="B83" s="57"/>
      <c r="C83" s="3"/>
      <c r="D83" s="3"/>
      <c r="E83" s="3"/>
      <c r="F83" s="4"/>
    </row>
    <row r="84" spans="2:6" ht="9.75" customHeight="1" x14ac:dyDescent="0.2">
      <c r="B84" s="58"/>
      <c r="C84" s="8"/>
      <c r="D84" s="8"/>
      <c r="E84" s="8"/>
      <c r="F84" s="26"/>
    </row>
    <row r="696" spans="3:3" x14ac:dyDescent="0.2">
      <c r="C696" s="10"/>
    </row>
  </sheetData>
  <sheetProtection algorithmName="SHA-512" hashValue="SxphIB642T/tS0LtqwQ8M/e2dpToRK02jPB9yaSM8gr0Z6CyxCQySOZF5Kyi1snBw0QOaKnuHGMPjfy8lP5FlQ==" saltValue="0pwzAd4DW61QPJa6vgBJQA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ADE98-61B7-46F4-8609-2D1945BAF5D1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9" t="s">
        <v>24</v>
      </c>
    </row>
    <row r="3" spans="1:10" ht="25.5" customHeight="1" x14ac:dyDescent="0.2">
      <c r="A3" s="27" t="s">
        <v>10</v>
      </c>
      <c r="B3" s="29" t="s">
        <v>22</v>
      </c>
      <c r="C3" s="153" t="s">
        <v>152</v>
      </c>
      <c r="D3" s="73"/>
      <c r="E3" s="73"/>
      <c r="F3" s="73"/>
      <c r="G3" s="73"/>
      <c r="H3" s="73"/>
      <c r="I3" s="73"/>
      <c r="J3" s="74"/>
    </row>
    <row r="5" spans="1:10" ht="25.5" customHeight="1" x14ac:dyDescent="0.2">
      <c r="A5" s="27" t="s">
        <v>13</v>
      </c>
      <c r="B5" s="29" t="s">
        <v>11</v>
      </c>
      <c r="C5" s="153" t="s">
        <v>153</v>
      </c>
      <c r="D5" s="73"/>
      <c r="E5" s="73"/>
      <c r="F5" s="73"/>
      <c r="G5" s="73"/>
      <c r="H5" s="73"/>
      <c r="I5" s="73"/>
      <c r="J5" s="74"/>
    </row>
    <row r="6" spans="1:10" x14ac:dyDescent="0.2">
      <c r="C6" s="32"/>
      <c r="D6" s="40"/>
      <c r="E6" s="40"/>
      <c r="F6" s="40"/>
      <c r="G6" s="40"/>
      <c r="H6" s="40"/>
    </row>
    <row r="7" spans="1:10" x14ac:dyDescent="0.2">
      <c r="A7" s="27" t="s">
        <v>15</v>
      </c>
      <c r="B7" s="29" t="s">
        <v>33</v>
      </c>
      <c r="C7" s="154" t="s">
        <v>154</v>
      </c>
      <c r="D7" s="40"/>
      <c r="E7" s="40"/>
      <c r="F7" s="40"/>
      <c r="G7" s="40"/>
      <c r="H7" s="40"/>
    </row>
    <row r="8" spans="1:10" x14ac:dyDescent="0.2">
      <c r="C8" s="32"/>
      <c r="D8" s="40"/>
      <c r="E8" s="40"/>
      <c r="F8" s="40"/>
      <c r="G8" s="40"/>
      <c r="H8" s="40"/>
    </row>
    <row r="9" spans="1:10" x14ac:dyDescent="0.2">
      <c r="A9" s="27" t="s">
        <v>18</v>
      </c>
      <c r="B9" s="29" t="s">
        <v>17</v>
      </c>
      <c r="C9" s="154" t="s">
        <v>54</v>
      </c>
      <c r="D9" s="40"/>
      <c r="E9" s="40"/>
      <c r="F9" s="40"/>
      <c r="G9" s="40"/>
      <c r="H9" s="40"/>
    </row>
    <row r="10" spans="1:10" x14ac:dyDescent="0.2">
      <c r="C10" s="32"/>
      <c r="D10" s="40"/>
      <c r="E10" s="40"/>
      <c r="F10" s="40"/>
      <c r="G10" s="40"/>
      <c r="H10" s="40"/>
    </row>
    <row r="11" spans="1:10" ht="25.5" customHeight="1" x14ac:dyDescent="0.2">
      <c r="A11" s="27" t="s">
        <v>19</v>
      </c>
      <c r="B11" s="29" t="s">
        <v>14</v>
      </c>
      <c r="C11" s="153" t="s">
        <v>55</v>
      </c>
      <c r="D11" s="73"/>
      <c r="E11" s="73"/>
      <c r="F11" s="73"/>
      <c r="G11" s="73"/>
      <c r="H11" s="73"/>
      <c r="I11" s="73"/>
      <c r="J11" s="74"/>
    </row>
    <row r="12" spans="1:10" x14ac:dyDescent="0.2">
      <c r="C12" s="32"/>
      <c r="D12" s="40"/>
      <c r="E12" s="40"/>
      <c r="F12" s="40"/>
      <c r="G12" s="40"/>
      <c r="H12" s="40"/>
    </row>
    <row r="13" spans="1:10" x14ac:dyDescent="0.2">
      <c r="A13" s="27" t="s">
        <v>23</v>
      </c>
      <c r="B13" s="29" t="s">
        <v>16</v>
      </c>
      <c r="C13" s="155" t="s">
        <v>155</v>
      </c>
      <c r="D13" s="40"/>
      <c r="E13" s="40"/>
      <c r="F13" s="40"/>
      <c r="G13" s="40"/>
      <c r="H13" s="40"/>
    </row>
    <row r="14" spans="1:10" x14ac:dyDescent="0.2">
      <c r="C14" s="32"/>
      <c r="D14" s="40"/>
      <c r="E14" s="40"/>
      <c r="F14" s="40"/>
      <c r="G14" s="40"/>
      <c r="H14" s="40"/>
    </row>
    <row r="15" spans="1:10" x14ac:dyDescent="0.2">
      <c r="A15" s="27" t="s">
        <v>35</v>
      </c>
      <c r="B15" s="29" t="s">
        <v>37</v>
      </c>
      <c r="C15" s="154" t="s">
        <v>156</v>
      </c>
      <c r="D15" s="40"/>
      <c r="E15" s="40"/>
      <c r="F15" s="40"/>
      <c r="G15" s="40"/>
      <c r="H15" s="40"/>
    </row>
    <row r="16" spans="1:10" x14ac:dyDescent="0.2">
      <c r="C16" s="32"/>
      <c r="D16" s="40"/>
      <c r="E16" s="40"/>
      <c r="F16" s="40"/>
      <c r="G16" s="40"/>
      <c r="H16" s="40"/>
    </row>
    <row r="17" spans="1:10" x14ac:dyDescent="0.2">
      <c r="A17" s="27" t="s">
        <v>36</v>
      </c>
      <c r="B17" s="29" t="s">
        <v>38</v>
      </c>
      <c r="C17" s="33"/>
      <c r="D17" s="40"/>
      <c r="E17" s="40"/>
      <c r="F17" s="40"/>
      <c r="G17" s="40"/>
      <c r="H17" s="40"/>
    </row>
    <row r="18" spans="1:10" x14ac:dyDescent="0.2">
      <c r="C18" s="32"/>
      <c r="D18" s="40"/>
      <c r="E18" s="40"/>
      <c r="F18" s="40"/>
      <c r="G18" s="40"/>
      <c r="H18" s="40"/>
    </row>
    <row r="19" spans="1:10" x14ac:dyDescent="0.2">
      <c r="A19" s="27" t="s">
        <v>34</v>
      </c>
      <c r="B19" s="29" t="s">
        <v>12</v>
      </c>
      <c r="C19" s="35">
        <v>0.2</v>
      </c>
      <c r="E19" s="29" t="s">
        <v>9</v>
      </c>
    </row>
    <row r="20" spans="1:10" x14ac:dyDescent="0.2">
      <c r="C20" s="36">
        <v>5.5E-2</v>
      </c>
      <c r="E20" s="30" t="s">
        <v>20</v>
      </c>
    </row>
    <row r="21" spans="1:10" x14ac:dyDescent="0.2">
      <c r="C21" s="37">
        <v>0</v>
      </c>
      <c r="E21" s="30" t="s">
        <v>25</v>
      </c>
    </row>
    <row r="22" spans="1:10" x14ac:dyDescent="0.2">
      <c r="C22" s="38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2"/>
      <c r="D24" s="73"/>
      <c r="E24" s="73"/>
      <c r="F24" s="73"/>
      <c r="G24" s="73"/>
      <c r="H24" s="73"/>
      <c r="I24" s="73"/>
      <c r="J24" s="74"/>
    </row>
    <row r="26" spans="1:10" x14ac:dyDescent="0.2">
      <c r="A26" s="27">
        <v>11</v>
      </c>
      <c r="B26" s="29" t="s">
        <v>40</v>
      </c>
      <c r="C26" s="34"/>
    </row>
    <row r="28" spans="1:10" x14ac:dyDescent="0.2">
      <c r="A28" s="27">
        <v>12</v>
      </c>
      <c r="B28" s="29" t="s">
        <v>41</v>
      </c>
      <c r="C28" s="72"/>
      <c r="D28" s="73"/>
      <c r="E28" s="73"/>
      <c r="F28" s="73"/>
      <c r="G28" s="73"/>
      <c r="H28" s="73"/>
      <c r="I28" s="73"/>
      <c r="J28" s="74"/>
    </row>
  </sheetData>
  <sheetProtection algorithmName="SHA-512" hashValue="SP1z3AYjapD60yCV/U2CGfDGtTnBwbluxzYM8yXi2Uo9ouul/IzhYl59HUCJJudjyFnHlCl5pRlgwKGu3UQT4g==" saltValue="zcxgf2hnVCmdBtWwPXnmCQ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Melodie AMBROSINO</dc:creator>
  <cp:lastModifiedBy>Melodie AMBROSINO</cp:lastModifiedBy>
  <cp:lastPrinted>2006-03-31T14:34:19Z</cp:lastPrinted>
  <dcterms:created xsi:type="dcterms:W3CDTF">2005-02-10T10:20:05Z</dcterms:created>
  <dcterms:modified xsi:type="dcterms:W3CDTF">2025-09-29T13:37:20Z</dcterms:modified>
</cp:coreProperties>
</file>